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22980" windowHeight="9528"/>
  </bookViews>
  <sheets>
    <sheet name="Foglio1" sheetId="1" r:id="rId1"/>
  </sheets>
  <calcPr calcId="125725"/>
</workbook>
</file>

<file path=xl/calcChain.xml><?xml version="1.0" encoding="utf-8"?>
<calcChain xmlns="http://schemas.openxmlformats.org/spreadsheetml/2006/main">
  <c r="K29" i="1"/>
  <c r="R29" s="1"/>
  <c r="K30"/>
  <c r="R30" s="1"/>
  <c r="R25"/>
  <c r="K18"/>
  <c r="R15"/>
  <c r="K24"/>
  <c r="R24" s="1"/>
  <c r="K33"/>
  <c r="R33" s="1"/>
  <c r="K32"/>
  <c r="R32" s="1"/>
  <c r="K31"/>
  <c r="R31" s="1"/>
  <c r="K28"/>
  <c r="R28" s="1"/>
  <c r="K23"/>
  <c r="R23" s="1"/>
  <c r="K22"/>
  <c r="R22" s="1"/>
  <c r="K21"/>
  <c r="R21" s="1"/>
  <c r="K20"/>
  <c r="K19"/>
  <c r="K13"/>
  <c r="K14"/>
  <c r="K9"/>
  <c r="K8"/>
  <c r="K10"/>
  <c r="K11"/>
  <c r="K12"/>
  <c r="P9"/>
  <c r="R34" l="1"/>
  <c r="R9"/>
  <c r="P8"/>
  <c r="P10"/>
  <c r="P11"/>
  <c r="P12"/>
  <c r="R12" s="1"/>
  <c r="Q12" s="1"/>
  <c r="P13"/>
  <c r="P14"/>
  <c r="R18"/>
  <c r="R19"/>
  <c r="R20"/>
  <c r="R26" l="1"/>
  <c r="Q9"/>
  <c r="R8"/>
  <c r="R14"/>
  <c r="Q14" s="1"/>
  <c r="R13"/>
  <c r="Q13" s="1"/>
  <c r="R11"/>
  <c r="Q11" s="1"/>
  <c r="R10"/>
  <c r="Q10" s="1"/>
  <c r="Q8" l="1"/>
  <c r="R16"/>
  <c r="R36" s="1"/>
  <c r="R37" l="1"/>
  <c r="R38" s="1"/>
  <c r="R40" l="1"/>
  <c r="R39"/>
</calcChain>
</file>

<file path=xl/comments1.xml><?xml version="1.0" encoding="utf-8"?>
<comments xmlns="http://schemas.openxmlformats.org/spreadsheetml/2006/main">
  <authors>
    <author>riccardob</author>
  </authors>
  <commentList>
    <comment ref="L7" authorId="0">
      <text>
        <r>
          <rPr>
            <b/>
            <sz val="9"/>
            <color indexed="81"/>
            <rFont val="Tahoma"/>
            <family val="2"/>
          </rPr>
          <t>supplementi inserto:</t>
        </r>
        <r>
          <rPr>
            <sz val="9"/>
            <color indexed="81"/>
            <rFont val="Tahoma"/>
            <family val="2"/>
          </rPr>
          <t xml:space="preserve">
ad un colore su un lato (€0,30+€25)
in quadricromia su un lato (€0,60+€25)</t>
        </r>
      </text>
    </comment>
  </commentList>
</comments>
</file>

<file path=xl/sharedStrings.xml><?xml version="1.0" encoding="utf-8"?>
<sst xmlns="http://schemas.openxmlformats.org/spreadsheetml/2006/main" count="142" uniqueCount="103">
  <si>
    <t>41408A</t>
  </si>
  <si>
    <t>SI</t>
  </si>
  <si>
    <t>NO</t>
  </si>
  <si>
    <t>TOTALE</t>
  </si>
  <si>
    <t>in quadricromia su un lato (€0,60+€25)</t>
  </si>
  <si>
    <t>senza inserto</t>
  </si>
  <si>
    <t>Agenda settimanale 17x24</t>
  </si>
  <si>
    <t>Agenda giornaliera 17x24</t>
  </si>
  <si>
    <t>Agenda planning</t>
  </si>
  <si>
    <t>Agenda Tascabile 8x15</t>
  </si>
  <si>
    <t>Agenda Ristorante 21x29,7</t>
  </si>
  <si>
    <t>Notes 12,5x20,3 Reflexa®</t>
  </si>
  <si>
    <t>46087A</t>
  </si>
  <si>
    <t>Calendario da muro 34,5x48 spiralato</t>
  </si>
  <si>
    <t>Calendario da Tavolo 17x12 spiralato</t>
  </si>
  <si>
    <t>46088A</t>
  </si>
  <si>
    <t>46090A</t>
  </si>
  <si>
    <t>TOTALE AGENDE:</t>
  </si>
  <si>
    <t>TOTALE CALENDARI:</t>
  </si>
  <si>
    <t>CODICE</t>
  </si>
  <si>
    <t>DESCRIZIONE</t>
  </si>
  <si>
    <t>PREZZO NEUTRO</t>
  </si>
  <si>
    <t>QUANTITA' ORDINATA</t>
  </si>
  <si>
    <t>COSTO STAMPA</t>
  </si>
  <si>
    <t>IMPIANTO STAMPA</t>
  </si>
  <si>
    <t>32701A</t>
  </si>
  <si>
    <t>31201A</t>
  </si>
  <si>
    <t>32401A</t>
  </si>
  <si>
    <t>33301A</t>
  </si>
  <si>
    <t>42724A</t>
  </si>
  <si>
    <t>SUPPL. INSERTO</t>
  </si>
  <si>
    <t>MODULO ORDINE RISERVATO A G.A.R.</t>
  </si>
  <si>
    <t>53122A</t>
  </si>
  <si>
    <t>PREZO TOTALE CAD.</t>
  </si>
  <si>
    <t>ad un colore su un lato (€0,30+€25)</t>
  </si>
  <si>
    <t>46091A</t>
  </si>
  <si>
    <t>46092A</t>
  </si>
  <si>
    <t>46093A</t>
  </si>
  <si>
    <t>Blocco A4 50 ff</t>
  </si>
  <si>
    <t>Blocco A5 50 ff</t>
  </si>
  <si>
    <t>Calendario 23x33 spiralato lato corto</t>
  </si>
  <si>
    <t>46094A</t>
  </si>
  <si>
    <t>Cubo personalizzato su 4 lati</t>
  </si>
  <si>
    <t>Penna in plastica</t>
  </si>
  <si>
    <t>Matite</t>
  </si>
  <si>
    <r>
      <t>IMPIANTI STAMPA</t>
    </r>
    <r>
      <rPr>
        <b/>
        <sz val="8"/>
        <color theme="1"/>
        <rFont val="Calibri"/>
        <family val="2"/>
        <scheme val="minor"/>
      </rPr>
      <t xml:space="preserve"> (unico impianto per agende  17x24 e notes - € 20; unico impianto per planning e tascabile - € 20)</t>
    </r>
  </si>
  <si>
    <t>NON PERSONALIZZABILE CON INSERTO</t>
  </si>
  <si>
    <t>PREZZO CAD.</t>
  </si>
  <si>
    <t>CONDIZIONI GENERALI DI VENDITA</t>
  </si>
  <si>
    <t>TOTALE GENERALE IVA INCLUSA (22%):</t>
  </si>
  <si>
    <t>REFERENTE:</t>
  </si>
  <si>
    <t>INDIRIZZO:</t>
  </si>
  <si>
    <t>CAP:</t>
  </si>
  <si>
    <t>CITTA':</t>
  </si>
  <si>
    <t>PARTITA IVA:</t>
  </si>
  <si>
    <t>78310A</t>
  </si>
  <si>
    <t>78053A</t>
  </si>
  <si>
    <t>INDICAZIONI PER LA STAMPA:</t>
  </si>
  <si>
    <t>Per agendina tascabile e planning. Cm 4,5x2</t>
  </si>
  <si>
    <t>Per tutte le altre agende, il notes e il cubo cm. 7x3</t>
  </si>
  <si>
    <t>Per le penne e le matite cm 3x0,6</t>
  </si>
  <si>
    <t>Penna in aluminio con touch</t>
  </si>
  <si>
    <t>TOTALE GADGETS:</t>
  </si>
  <si>
    <t>TELEFONO:</t>
  </si>
  <si>
    <t>EMAIL</t>
  </si>
  <si>
    <t>78156A</t>
  </si>
  <si>
    <t>MINIMO STAMPA</t>
  </si>
  <si>
    <t>RAG.SOC.</t>
  </si>
  <si>
    <t>Compilare i campi azzurri realtivi alle quantità, alle opzioni di stampa e ai dati anagrafici. Compilare i riquadri con le istruzioni stampa. Inviare modulo a info@kore-rekords.com</t>
  </si>
  <si>
    <t>Ag. Sett.le 17x24 Reflexa® lusso con elastico</t>
  </si>
  <si>
    <t>Semestrino</t>
  </si>
  <si>
    <t>Scatola cartone cm. 24x36x5</t>
  </si>
  <si>
    <t>SCONTO 3% PER ORDINI SUPERIORI A 1500, SCONTO 4% PER ORDINI SUPERIORI A 2500</t>
  </si>
  <si>
    <t>TOTALE:</t>
  </si>
  <si>
    <t>INDICAZIONI PER LA FATTURAZIONE</t>
  </si>
  <si>
    <t>INDICAZIONI PER LA SPEDIZIONE (SOLO SE DIVERSE DA FATTURAZIONE)</t>
  </si>
  <si>
    <r>
      <t xml:space="preserve">IMPIANTI STAMPA </t>
    </r>
    <r>
      <rPr>
        <b/>
        <sz val="8"/>
        <color theme="1"/>
        <rFont val="Calibri"/>
        <family val="2"/>
        <scheme val="minor"/>
      </rPr>
      <t>(calendario muro e spiralato unico imp. € 30 - cal.tavolo € 30 - blocchi unico imp. € 20 - scatola € 30)</t>
    </r>
  </si>
  <si>
    <t>NON PERS.</t>
  </si>
  <si>
    <t>46095A</t>
  </si>
  <si>
    <t>Per il calendario da muro e spiralato cm. 18x8</t>
  </si>
  <si>
    <t>Per la scatola cm 18x10</t>
  </si>
  <si>
    <t>Per i due notes formato cm. 8 x 2,5</t>
  </si>
  <si>
    <t>Per il calendario da tavolo cm 12x2,5</t>
  </si>
  <si>
    <t>STAMPA COPERTINA (SI/NO)</t>
  </si>
  <si>
    <t>STAMPA (SI/NO)</t>
  </si>
  <si>
    <t>INSERTO (PAGINA PERSONALIZZATA)
ad un colore su un lato (€0,30+€25)
in quadricromia su un lato (€0,60+€25)</t>
  </si>
  <si>
    <t>EVENTUALE LOGO SARA' POSIZIONATO CENTRATO SOPRA IL TESTO, O A SINISTRA DEL TESTO A NS. DISCREZIONE. IL LOGO DEVE ESSERE INVIATO COME ALLEGATO DELLA MAIL IN FORMATO GRAFICO (.JPG,.PDF) AD UNA RISOLUZIONE DI ALMENTO 300 dpi.</t>
  </si>
  <si>
    <t>46096A</t>
  </si>
  <si>
    <t>Eticetta cm 10x2,5</t>
  </si>
  <si>
    <t>Etichetta cm .20x5</t>
  </si>
  <si>
    <t>EVENTUALE INSERTO (PAGINETTA PUBBLICITARIA) DEVE ESSERE INVIATO COME FILE A PARTE, PRONTO PER LA STAMPA. SARA' NS CURA IMPAGINARLO AL MEGLIO NEL FORMATO RICHIESTO.</t>
  </si>
  <si>
    <t>Etichetta  cm 20 x 5</t>
  </si>
  <si>
    <t>Etichetta cm 10 x 2,5</t>
  </si>
  <si>
    <t>CONDIZIONI PAGAMENTO: RIBA 30 GG</t>
  </si>
  <si>
    <t>CAB:</t>
  </si>
  <si>
    <t>ABI:</t>
  </si>
  <si>
    <t>BANCA APPOGGIO:</t>
  </si>
  <si>
    <t>KORE SPA. STRADA CHIVASSO 57 - 10090 GASSINO TORINESE - TEL. 0119819373. P.IVA 03673140012</t>
  </si>
  <si>
    <t xml:space="preserve">Il presente modulo andrà inviato via mail  all'account info@kore-rekords.com  e costituisce a tutti gli effetti proposta d'ordine irrevocabile; la data di invio della mail sarà considerata a tutti gli effetti quella dell'invio dell'ordine.  La mail dovrà provenire dall'account della persona avente poteri di acquisto, che dovrà essere identificata con nome, cognome e recapito telefonico (no account generici , info ecc.). Gli ordini devono essere inviati tassativamente entro il 25/7/2018. Eventuali ordini pervenuti dopo questa data non verranno accettati e si considereranno nulli. La spedizione della merce dai nostri stabilimenti  avverrà entro il 20/11/2018, intendendosi  termini di consegna si intendono indicativi e comunque si riferiscono alla data di partenza della merce dagli stabilimenti della Kore S.p.A. La Kore ha facoltà di adattare a sua discrezione i loghi ed i testi inviati agli articoli prescelti  per l'ottimale risultato della stampa, anche il relazione all'area di stampa disponibile. Non verranno inviate bozze di stampa prima dell'esecuzione materiale dell'ordine.La spedizione è da intendersi in porto franco. Eventuali vizi o difetti devono essere denunciati entro 8 giorni dal ricevimento della merce. In caso di ritardato pagamento verranno addebitati gli interessi per le transazioni commerciali ex d.lgs. 231/2002 s.m.i. L'acquirente dichiara di avere visionato sul nostro sito web l'informativa sulla privacy,così come aggiornata alla normativa sul regolamento generale sulla protezione dei dati (GDPR)  entrato in vigore il 25.5.2018, ed esprime mediante l'invio di questo documento il proprio consenso esplicito al trattamento dei dati.
</t>
  </si>
  <si>
    <t>IVA (22%)</t>
  </si>
  <si>
    <t>46089A</t>
  </si>
  <si>
    <t>TOTALE IMPONIBILE:</t>
  </si>
  <si>
    <t>MOD.ORDINE GAR REVISIONE 18/06/2018</t>
  </si>
</sst>
</file>

<file path=xl/styles.xml><?xml version="1.0" encoding="utf-8"?>
<styleSheet xmlns="http://schemas.openxmlformats.org/spreadsheetml/2006/main">
  <numFmts count="3">
    <numFmt numFmtId="44" formatCode="_-&quot;€&quot;\ * #,##0.00_-;\-&quot;€&quot;\ * #,##0.00_-;_-&quot;€&quot;\ * &quot;-&quot;??_-;_-@_-"/>
    <numFmt numFmtId="164" formatCode="#,##0_ ;\-#,##0\ "/>
    <numFmt numFmtId="165" formatCode="_-&quot;€&quot;\ * #,##0.000_-;\-&quot;€&quot;\ * #,##0.000_-;_-&quot;€&quot;\ * &quot;-&quot;??_-;_-@_-"/>
  </numFmts>
  <fonts count="20">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26"/>
      <color theme="1"/>
      <name val="Calibri"/>
      <family val="2"/>
      <scheme val="minor"/>
    </font>
    <font>
      <sz val="9"/>
      <color indexed="81"/>
      <name val="Tahoma"/>
      <family val="2"/>
    </font>
    <font>
      <b/>
      <sz val="9"/>
      <color indexed="81"/>
      <name val="Tahoma"/>
      <family val="2"/>
    </font>
    <font>
      <b/>
      <sz val="8"/>
      <color theme="1"/>
      <name val="Calibri"/>
      <family val="2"/>
      <scheme val="minor"/>
    </font>
    <font>
      <sz val="6"/>
      <color theme="1"/>
      <name val="Calibri"/>
      <family val="2"/>
      <scheme val="minor"/>
    </font>
    <font>
      <b/>
      <sz val="10"/>
      <color theme="1"/>
      <name val="Calibri"/>
      <family val="2"/>
      <scheme val="minor"/>
    </font>
    <font>
      <sz val="8"/>
      <color theme="1"/>
      <name val="Calibri"/>
      <family val="2"/>
      <scheme val="minor"/>
    </font>
    <font>
      <b/>
      <sz val="11"/>
      <color rgb="FFFF0000"/>
      <name val="Calibri"/>
      <family val="2"/>
      <scheme val="minor"/>
    </font>
    <font>
      <b/>
      <sz val="8"/>
      <color rgb="FFFF0000"/>
      <name val="Calibri"/>
      <family val="2"/>
      <scheme val="minor"/>
    </font>
    <font>
      <b/>
      <sz val="9"/>
      <color rgb="FFFF0000"/>
      <name val="Calibri"/>
      <family val="2"/>
      <scheme val="minor"/>
    </font>
    <font>
      <b/>
      <sz val="10"/>
      <color rgb="FFFF0000"/>
      <name val="Calibri"/>
      <family val="2"/>
      <scheme val="minor"/>
    </font>
    <font>
      <sz val="9"/>
      <name val="Calibri"/>
      <family val="2"/>
      <scheme val="minor"/>
    </font>
    <font>
      <sz val="11"/>
      <name val="Calibri"/>
      <family val="2"/>
      <scheme val="minor"/>
    </font>
    <font>
      <sz val="10"/>
      <color theme="1"/>
      <name val="Calibri"/>
      <family val="2"/>
      <scheme val="minor"/>
    </font>
    <font>
      <b/>
      <sz val="24"/>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44" fontId="0" fillId="0" borderId="0" xfId="1" applyFont="1"/>
    <xf numFmtId="0" fontId="0" fillId="0" borderId="0" xfId="0" applyAlignment="1">
      <alignment horizontal="center" vertical="center"/>
    </xf>
    <xf numFmtId="9" fontId="0" fillId="0" borderId="0" xfId="1" applyNumberFormat="1" applyFont="1"/>
    <xf numFmtId="0" fontId="0" fillId="3" borderId="0" xfId="0" applyFill="1"/>
    <xf numFmtId="0" fontId="0" fillId="3" borderId="0" xfId="0" applyFill="1" applyAlignment="1">
      <alignment horizontal="center" vertical="center"/>
    </xf>
    <xf numFmtId="44" fontId="0" fillId="3" borderId="0" xfId="1" applyFont="1" applyFill="1"/>
    <xf numFmtId="0" fontId="0" fillId="0" borderId="0" xfId="0" applyFill="1"/>
    <xf numFmtId="0" fontId="0" fillId="0" borderId="0" xfId="0" applyFill="1" applyAlignment="1">
      <alignment horizontal="center" vertical="center"/>
    </xf>
    <xf numFmtId="44" fontId="0" fillId="0" borderId="0" xfId="1" applyFont="1" applyFill="1"/>
    <xf numFmtId="0" fontId="3" fillId="0" borderId="0" xfId="0" applyFont="1" applyAlignment="1">
      <alignment horizontal="left" vertical="top" wrapText="1"/>
    </xf>
    <xf numFmtId="0" fontId="2" fillId="3" borderId="0" xfId="0" applyFont="1" applyFill="1"/>
    <xf numFmtId="0" fontId="5" fillId="0" borderId="0" xfId="0" applyFont="1" applyAlignment="1">
      <alignment horizontal="left"/>
    </xf>
    <xf numFmtId="0" fontId="0" fillId="5" borderId="0" xfId="0" applyFill="1"/>
    <xf numFmtId="164" fontId="2" fillId="3" borderId="0" xfId="1" applyNumberFormat="1" applyFont="1" applyFill="1"/>
    <xf numFmtId="44" fontId="2" fillId="3" borderId="0" xfId="1" applyFont="1" applyFill="1"/>
    <xf numFmtId="0" fontId="4" fillId="4" borderId="0" xfId="0" applyFont="1" applyFill="1" applyAlignment="1">
      <alignment horizontal="left" vertical="center" wrapText="1"/>
    </xf>
    <xf numFmtId="44" fontId="4" fillId="4" borderId="0" xfId="1" applyFont="1" applyFill="1" applyAlignment="1">
      <alignment horizontal="left" vertical="center" wrapText="1"/>
    </xf>
    <xf numFmtId="0" fontId="2" fillId="0" borderId="0" xfId="0" applyFont="1"/>
    <xf numFmtId="44" fontId="0" fillId="0" borderId="0" xfId="1" applyFont="1" applyProtection="1">
      <protection hidden="1"/>
    </xf>
    <xf numFmtId="44" fontId="0" fillId="0" borderId="0" xfId="1" applyFont="1" applyFill="1" applyProtection="1">
      <protection hidden="1"/>
    </xf>
    <xf numFmtId="0" fontId="0" fillId="0" borderId="0" xfId="0" applyProtection="1">
      <protection hidden="1"/>
    </xf>
    <xf numFmtId="44" fontId="0" fillId="0" borderId="0" xfId="0" applyNumberFormat="1" applyProtection="1">
      <protection hidden="1"/>
    </xf>
    <xf numFmtId="44" fontId="2" fillId="3" borderId="0" xfId="1" applyFont="1" applyFill="1" applyProtection="1">
      <protection hidden="1"/>
    </xf>
    <xf numFmtId="44" fontId="2" fillId="3" borderId="0" xfId="0" applyNumberFormat="1" applyFont="1" applyFill="1" applyProtection="1">
      <protection hidden="1"/>
    </xf>
    <xf numFmtId="44" fontId="0" fillId="0" borderId="0" xfId="0" applyNumberFormat="1" applyFill="1" applyProtection="1">
      <protection hidden="1"/>
    </xf>
    <xf numFmtId="0" fontId="0" fillId="6" borderId="0" xfId="0" applyFill="1"/>
    <xf numFmtId="0" fontId="0" fillId="6" borderId="0" xfId="0" applyFill="1" applyAlignment="1">
      <alignment horizontal="center" vertical="center"/>
    </xf>
    <xf numFmtId="44" fontId="0" fillId="6" borderId="0" xfId="1" applyFont="1" applyFill="1"/>
    <xf numFmtId="0" fontId="2" fillId="0" borderId="0" xfId="0" applyFont="1" applyFill="1"/>
    <xf numFmtId="44" fontId="2" fillId="0" borderId="0" xfId="0" applyNumberFormat="1" applyFont="1" applyFill="1" applyProtection="1">
      <protection hidden="1"/>
    </xf>
    <xf numFmtId="0" fontId="3" fillId="4" borderId="1" xfId="0" applyFont="1" applyFill="1" applyBorder="1"/>
    <xf numFmtId="0" fontId="3" fillId="4" borderId="4" xfId="0" applyFont="1" applyFill="1" applyBorder="1"/>
    <xf numFmtId="0" fontId="3" fillId="4" borderId="6" xfId="0" applyFont="1" applyFill="1" applyBorder="1"/>
    <xf numFmtId="0" fontId="10" fillId="6" borderId="0" xfId="0" applyFont="1" applyFill="1" applyAlignment="1">
      <alignment horizontal="left"/>
    </xf>
    <xf numFmtId="164" fontId="0" fillId="2" borderId="0" xfId="1" applyNumberFormat="1" applyFont="1" applyFill="1" applyProtection="1">
      <protection locked="0"/>
    </xf>
    <xf numFmtId="0" fontId="0" fillId="2" borderId="0" xfId="0" applyFill="1" applyProtection="1">
      <protection locked="0"/>
    </xf>
    <xf numFmtId="0" fontId="0" fillId="0" borderId="0" xfId="0" applyProtection="1">
      <protection locked="0"/>
    </xf>
    <xf numFmtId="0" fontId="0" fillId="2" borderId="13" xfId="0" applyFill="1" applyBorder="1" applyAlignment="1" applyProtection="1">
      <alignment horizontal="left"/>
      <protection locked="0"/>
    </xf>
    <xf numFmtId="0" fontId="0" fillId="6" borderId="0" xfId="0" applyFill="1" applyProtection="1">
      <protection locked="0"/>
    </xf>
    <xf numFmtId="44" fontId="11" fillId="6" borderId="0" xfId="1" applyFont="1" applyFill="1" applyProtection="1">
      <protection hidden="1"/>
    </xf>
    <xf numFmtId="44" fontId="0" fillId="6" borderId="0" xfId="1" applyFont="1" applyFill="1" applyProtection="1">
      <protection hidden="1"/>
    </xf>
    <xf numFmtId="0" fontId="12" fillId="3" borderId="0" xfId="0" applyFont="1" applyFill="1"/>
    <xf numFmtId="44" fontId="12" fillId="3" borderId="0" xfId="0" applyNumberFormat="1" applyFont="1" applyFill="1" applyProtection="1">
      <protection hidden="1"/>
    </xf>
    <xf numFmtId="0" fontId="0" fillId="0" borderId="0" xfId="0" applyBorder="1" applyAlignment="1"/>
    <xf numFmtId="0" fontId="0" fillId="0" borderId="0" xfId="0" applyFill="1" applyBorder="1" applyAlignment="1" applyProtection="1">
      <alignment horizontal="left"/>
      <protection locked="0"/>
    </xf>
    <xf numFmtId="0" fontId="13" fillId="3" borderId="0" xfId="0" applyFont="1" applyFill="1"/>
    <xf numFmtId="44" fontId="14" fillId="4" borderId="0" xfId="1" applyFont="1" applyFill="1" applyAlignment="1">
      <alignment horizontal="left" vertical="center" wrapText="1"/>
    </xf>
    <xf numFmtId="0" fontId="2" fillId="0" borderId="0" xfId="0" applyFont="1" applyProtection="1">
      <protection locked="0"/>
    </xf>
    <xf numFmtId="0" fontId="0" fillId="0" borderId="0" xfId="0" applyAlignment="1" applyProtection="1">
      <alignment horizontal="center" vertical="center"/>
      <protection locked="0"/>
    </xf>
    <xf numFmtId="44" fontId="0" fillId="0" borderId="0" xfId="1" applyFont="1" applyProtection="1">
      <protection locked="0"/>
    </xf>
    <xf numFmtId="0" fontId="15" fillId="0" borderId="0" xfId="0" applyFont="1" applyFill="1" applyAlignment="1">
      <alignment horizontal="center" vertical="center"/>
    </xf>
    <xf numFmtId="44" fontId="15" fillId="0" borderId="0" xfId="1" applyFont="1" applyFill="1"/>
    <xf numFmtId="0" fontId="15" fillId="0" borderId="0" xfId="0" applyFont="1" applyFill="1"/>
    <xf numFmtId="0" fontId="11" fillId="0" borderId="0" xfId="0" applyFont="1"/>
    <xf numFmtId="165" fontId="0" fillId="0" borderId="0" xfId="1" applyNumberFormat="1" applyFont="1" applyFill="1" applyProtection="1">
      <protection hidden="1"/>
    </xf>
    <xf numFmtId="165" fontId="0" fillId="0" borderId="0" xfId="1" applyNumberFormat="1" applyFont="1" applyProtection="1">
      <protection hidden="1"/>
    </xf>
    <xf numFmtId="0" fontId="13" fillId="0" borderId="0" xfId="0" applyFont="1" applyFill="1" applyBorder="1"/>
    <xf numFmtId="0" fontId="16" fillId="4" borderId="17" xfId="0" applyFont="1" applyFill="1" applyBorder="1"/>
    <xf numFmtId="0" fontId="17" fillId="4" borderId="10" xfId="0" applyFont="1" applyFill="1" applyBorder="1"/>
    <xf numFmtId="0" fontId="17" fillId="0" borderId="10" xfId="0" applyFont="1" applyFill="1" applyBorder="1"/>
    <xf numFmtId="0" fontId="16" fillId="4" borderId="18" xfId="0" applyFont="1" applyFill="1" applyBorder="1"/>
    <xf numFmtId="0" fontId="17" fillId="0" borderId="13" xfId="0" applyFont="1" applyFill="1" applyBorder="1"/>
    <xf numFmtId="0" fontId="18" fillId="0" borderId="0" xfId="0" applyFont="1" applyAlignment="1">
      <alignment horizontal="left"/>
    </xf>
    <xf numFmtId="0" fontId="17" fillId="3" borderId="13" xfId="0" applyFont="1" applyFill="1" applyBorder="1"/>
    <xf numFmtId="0" fontId="0" fillId="3" borderId="13" xfId="0" applyFill="1" applyBorder="1" applyAlignment="1" applyProtection="1">
      <alignment horizontal="left"/>
      <protection locked="0"/>
    </xf>
    <xf numFmtId="0" fontId="17" fillId="2" borderId="13" xfId="0" applyFont="1" applyFill="1" applyBorder="1" applyAlignment="1" applyProtection="1">
      <alignment horizontal="left"/>
      <protection locked="0"/>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10"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17" fillId="2" borderId="13" xfId="0" applyFont="1" applyFill="1" applyBorder="1" applyAlignment="1" applyProtection="1">
      <alignment horizontal="left"/>
      <protection locked="0"/>
    </xf>
    <xf numFmtId="0" fontId="17" fillId="2" borderId="14" xfId="0" applyFont="1" applyFill="1" applyBorder="1" applyAlignment="1" applyProtection="1">
      <alignment horizontal="left"/>
      <protection locked="0"/>
    </xf>
    <xf numFmtId="0" fontId="17" fillId="2" borderId="10" xfId="0" applyFont="1" applyFill="1" applyBorder="1" applyAlignment="1" applyProtection="1">
      <alignment horizontal="left"/>
      <protection locked="0"/>
    </xf>
    <xf numFmtId="0" fontId="17" fillId="2" borderId="11" xfId="0" applyFont="1" applyFill="1" applyBorder="1" applyAlignment="1" applyProtection="1">
      <alignment horizontal="left"/>
      <protection locked="0"/>
    </xf>
    <xf numFmtId="0" fontId="19" fillId="0" borderId="0" xfId="0" applyFont="1" applyAlignment="1">
      <alignment horizontal="left" vertical="center"/>
    </xf>
  </cellXfs>
  <cellStyles count="2">
    <cellStyle name="Normale" xfId="0" builtinId="0"/>
    <cellStyle name="Valuta" xfId="1" builtin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1577340</xdr:colOff>
      <xdr:row>5</xdr:row>
      <xdr:rowOff>0</xdr:rowOff>
    </xdr:from>
    <xdr:to>
      <xdr:col>18</xdr:col>
      <xdr:colOff>152400</xdr:colOff>
      <xdr:row>5</xdr:row>
      <xdr:rowOff>1714</xdr:rowOff>
    </xdr:to>
    <xdr:pic>
      <xdr:nvPicPr>
        <xdr:cNvPr id="2" name="Immagine 1" descr="LOGO_SOLO_AGP.jpg"/>
        <xdr:cNvPicPr>
          <a:picLocks noChangeAspect="1"/>
        </xdr:cNvPicPr>
      </xdr:nvPicPr>
      <xdr:blipFill>
        <a:blip xmlns:r="http://schemas.openxmlformats.org/officeDocument/2006/relationships" r:embed="rId1" cstate="print"/>
        <a:stretch>
          <a:fillRect/>
        </a:stretch>
      </xdr:blipFill>
      <xdr:spPr>
        <a:xfrm>
          <a:off x="10317480" y="167640"/>
          <a:ext cx="2674620" cy="368618"/>
        </a:xfrm>
        <a:prstGeom prst="rect">
          <a:avLst/>
        </a:prstGeom>
      </xdr:spPr>
    </xdr:pic>
    <xdr:clientData/>
  </xdr:twoCellAnchor>
  <xdr:twoCellAnchor>
    <xdr:from>
      <xdr:col>0</xdr:col>
      <xdr:colOff>76200</xdr:colOff>
      <xdr:row>56</xdr:row>
      <xdr:rowOff>68580</xdr:rowOff>
    </xdr:from>
    <xdr:to>
      <xdr:col>1</xdr:col>
      <xdr:colOff>1033260</xdr:colOff>
      <xdr:row>60</xdr:row>
      <xdr:rowOff>57060</xdr:rowOff>
    </xdr:to>
    <xdr:sp macro="" textlink="">
      <xdr:nvSpPr>
        <xdr:cNvPr id="4" name="Rettangolo 3"/>
        <xdr:cNvSpPr/>
      </xdr:nvSpPr>
      <xdr:spPr>
        <a:xfrm>
          <a:off x="76200" y="9334500"/>
          <a:ext cx="1620000" cy="72000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1400"/>
            <a:t>testo</a:t>
          </a:r>
          <a:r>
            <a:rPr lang="it-IT" sz="1400" baseline="0"/>
            <a:t> da compilare massimo 2 righe</a:t>
          </a:r>
          <a:endParaRPr lang="it-IT" sz="1400"/>
        </a:p>
      </xdr:txBody>
    </xdr:sp>
    <xdr:clientData/>
  </xdr:twoCellAnchor>
  <xdr:twoCellAnchor>
    <xdr:from>
      <xdr:col>2</xdr:col>
      <xdr:colOff>45720</xdr:colOff>
      <xdr:row>56</xdr:row>
      <xdr:rowOff>76200</xdr:rowOff>
    </xdr:from>
    <xdr:to>
      <xdr:col>6</xdr:col>
      <xdr:colOff>670560</xdr:colOff>
      <xdr:row>62</xdr:row>
      <xdr:rowOff>76200</xdr:rowOff>
    </xdr:to>
    <xdr:sp macro="" textlink="">
      <xdr:nvSpPr>
        <xdr:cNvPr id="5" name="Rettangolo 4"/>
        <xdr:cNvSpPr/>
      </xdr:nvSpPr>
      <xdr:spPr>
        <a:xfrm>
          <a:off x="3375660" y="10507980"/>
          <a:ext cx="2499360" cy="109728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2000"/>
            <a:t>testo da compilare </a:t>
          </a:r>
        </a:p>
        <a:p>
          <a:pPr algn="ctr"/>
          <a:r>
            <a:rPr lang="it-IT" sz="2000"/>
            <a:t>massimo </a:t>
          </a:r>
        </a:p>
        <a:p>
          <a:pPr algn="ctr"/>
          <a:r>
            <a:rPr lang="it-IT" sz="2000"/>
            <a:t>3 righe </a:t>
          </a:r>
        </a:p>
      </xdr:txBody>
    </xdr:sp>
    <xdr:clientData/>
  </xdr:twoCellAnchor>
  <xdr:twoCellAnchor>
    <xdr:from>
      <xdr:col>11</xdr:col>
      <xdr:colOff>937260</xdr:colOff>
      <xdr:row>74</xdr:row>
      <xdr:rowOff>121920</xdr:rowOff>
    </xdr:from>
    <xdr:to>
      <xdr:col>11</xdr:col>
      <xdr:colOff>2017260</xdr:colOff>
      <xdr:row>75</xdr:row>
      <xdr:rowOff>155040</xdr:rowOff>
    </xdr:to>
    <xdr:sp macro="" textlink="">
      <xdr:nvSpPr>
        <xdr:cNvPr id="6" name="Rettangolo 5"/>
        <xdr:cNvSpPr/>
      </xdr:nvSpPr>
      <xdr:spPr>
        <a:xfrm>
          <a:off x="8305800" y="13845540"/>
          <a:ext cx="1080000" cy="21600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1000"/>
            <a:t>1 riga</a:t>
          </a:r>
        </a:p>
      </xdr:txBody>
    </xdr:sp>
    <xdr:clientData/>
  </xdr:twoCellAnchor>
  <xdr:twoCellAnchor editAs="oneCell">
    <xdr:from>
      <xdr:col>11</xdr:col>
      <xdr:colOff>1623060</xdr:colOff>
      <xdr:row>1</xdr:row>
      <xdr:rowOff>274320</xdr:rowOff>
    </xdr:from>
    <xdr:to>
      <xdr:col>17</xdr:col>
      <xdr:colOff>641604</xdr:colOff>
      <xdr:row>2</xdr:row>
      <xdr:rowOff>92964</xdr:rowOff>
    </xdr:to>
    <xdr:pic>
      <xdr:nvPicPr>
        <xdr:cNvPr id="7" name="Immagine 6" descr="LOGO_SOLO_AGP.jpg"/>
        <xdr:cNvPicPr>
          <a:picLocks noChangeAspect="1"/>
        </xdr:cNvPicPr>
      </xdr:nvPicPr>
      <xdr:blipFill>
        <a:blip xmlns:r="http://schemas.openxmlformats.org/officeDocument/2006/relationships" r:embed="rId1" cstate="print"/>
        <a:stretch>
          <a:fillRect/>
        </a:stretch>
      </xdr:blipFill>
      <xdr:spPr>
        <a:xfrm>
          <a:off x="8991600" y="457200"/>
          <a:ext cx="2721864" cy="367284"/>
        </a:xfrm>
        <a:prstGeom prst="rect">
          <a:avLst/>
        </a:prstGeom>
      </xdr:spPr>
    </xdr:pic>
    <xdr:clientData/>
  </xdr:twoCellAnchor>
  <xdr:twoCellAnchor editAs="oneCell">
    <xdr:from>
      <xdr:col>11</xdr:col>
      <xdr:colOff>99060</xdr:colOff>
      <xdr:row>1</xdr:row>
      <xdr:rowOff>114530</xdr:rowOff>
    </xdr:from>
    <xdr:to>
      <xdr:col>11</xdr:col>
      <xdr:colOff>1324356</xdr:colOff>
      <xdr:row>2</xdr:row>
      <xdr:rowOff>53340</xdr:rowOff>
    </xdr:to>
    <xdr:pic>
      <xdr:nvPicPr>
        <xdr:cNvPr id="8" name="Immagine 7" descr="Logo-Kore-BLU.jpg"/>
        <xdr:cNvPicPr>
          <a:picLocks noChangeAspect="1"/>
        </xdr:cNvPicPr>
      </xdr:nvPicPr>
      <xdr:blipFill>
        <a:blip xmlns:r="http://schemas.openxmlformats.org/officeDocument/2006/relationships" r:embed="rId2" cstate="print"/>
        <a:stretch>
          <a:fillRect/>
        </a:stretch>
      </xdr:blipFill>
      <xdr:spPr>
        <a:xfrm>
          <a:off x="7467600" y="297410"/>
          <a:ext cx="1225296" cy="487450"/>
        </a:xfrm>
        <a:prstGeom prst="rect">
          <a:avLst/>
        </a:prstGeom>
      </xdr:spPr>
    </xdr:pic>
    <xdr:clientData/>
  </xdr:twoCellAnchor>
  <xdr:twoCellAnchor>
    <xdr:from>
      <xdr:col>11</xdr:col>
      <xdr:colOff>22860</xdr:colOff>
      <xdr:row>56</xdr:row>
      <xdr:rowOff>114300</xdr:rowOff>
    </xdr:from>
    <xdr:to>
      <xdr:col>17</xdr:col>
      <xdr:colOff>236220</xdr:colOff>
      <xdr:row>64</xdr:row>
      <xdr:rowOff>53340</xdr:rowOff>
    </xdr:to>
    <xdr:sp macro="" textlink="">
      <xdr:nvSpPr>
        <xdr:cNvPr id="9" name="Rettangolo 8"/>
        <xdr:cNvSpPr/>
      </xdr:nvSpPr>
      <xdr:spPr>
        <a:xfrm>
          <a:off x="7391400" y="10546080"/>
          <a:ext cx="3916680" cy="140208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2000"/>
            <a:t>testo da compilare </a:t>
          </a:r>
        </a:p>
        <a:p>
          <a:pPr algn="ctr"/>
          <a:r>
            <a:rPr lang="it-IT" sz="2000"/>
            <a:t>massimo 4 righe</a:t>
          </a:r>
        </a:p>
      </xdr:txBody>
    </xdr:sp>
    <xdr:clientData/>
  </xdr:twoCellAnchor>
  <xdr:twoCellAnchor>
    <xdr:from>
      <xdr:col>0</xdr:col>
      <xdr:colOff>129540</xdr:colOff>
      <xdr:row>64</xdr:row>
      <xdr:rowOff>144780</xdr:rowOff>
    </xdr:from>
    <xdr:to>
      <xdr:col>2</xdr:col>
      <xdr:colOff>358140</xdr:colOff>
      <xdr:row>72</xdr:row>
      <xdr:rowOff>83820</xdr:rowOff>
    </xdr:to>
    <xdr:sp macro="" textlink="">
      <xdr:nvSpPr>
        <xdr:cNvPr id="10" name="Rettangolo 9"/>
        <xdr:cNvSpPr/>
      </xdr:nvSpPr>
      <xdr:spPr>
        <a:xfrm>
          <a:off x="129540" y="11338560"/>
          <a:ext cx="3558540" cy="140208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2000"/>
            <a:t>testo da compilare </a:t>
          </a:r>
        </a:p>
        <a:p>
          <a:pPr algn="ctr"/>
          <a:r>
            <a:rPr lang="it-IT" sz="2000"/>
            <a:t>massimo 4 righe</a:t>
          </a:r>
        </a:p>
      </xdr:txBody>
    </xdr:sp>
    <xdr:clientData/>
  </xdr:twoCellAnchor>
  <xdr:twoCellAnchor>
    <xdr:from>
      <xdr:col>3</xdr:col>
      <xdr:colOff>198120</xdr:colOff>
      <xdr:row>67</xdr:row>
      <xdr:rowOff>60960</xdr:rowOff>
    </xdr:from>
    <xdr:to>
      <xdr:col>7</xdr:col>
      <xdr:colOff>112080</xdr:colOff>
      <xdr:row>71</xdr:row>
      <xdr:rowOff>53340</xdr:rowOff>
    </xdr:to>
    <xdr:sp macro="" textlink="">
      <xdr:nvSpPr>
        <xdr:cNvPr id="11" name="Rettangolo 10"/>
        <xdr:cNvSpPr/>
      </xdr:nvSpPr>
      <xdr:spPr>
        <a:xfrm>
          <a:off x="4152900" y="11803380"/>
          <a:ext cx="2520000" cy="72390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1400"/>
            <a:t>testo da compilare </a:t>
          </a:r>
        </a:p>
        <a:p>
          <a:pPr algn="ctr"/>
          <a:r>
            <a:rPr lang="it-IT" sz="1400"/>
            <a:t>massimo 2 righe </a:t>
          </a:r>
        </a:p>
      </xdr:txBody>
    </xdr:sp>
    <xdr:clientData/>
  </xdr:twoCellAnchor>
  <xdr:twoCellAnchor>
    <xdr:from>
      <xdr:col>11</xdr:col>
      <xdr:colOff>15240</xdr:colOff>
      <xdr:row>67</xdr:row>
      <xdr:rowOff>99060</xdr:rowOff>
    </xdr:from>
    <xdr:to>
      <xdr:col>16</xdr:col>
      <xdr:colOff>228600</xdr:colOff>
      <xdr:row>71</xdr:row>
      <xdr:rowOff>87540</xdr:rowOff>
    </xdr:to>
    <xdr:sp macro="" textlink="">
      <xdr:nvSpPr>
        <xdr:cNvPr id="12" name="Rettangolo 11"/>
        <xdr:cNvSpPr/>
      </xdr:nvSpPr>
      <xdr:spPr>
        <a:xfrm>
          <a:off x="7307580" y="11841480"/>
          <a:ext cx="3261360" cy="72000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1400"/>
            <a:t>testo</a:t>
          </a:r>
          <a:r>
            <a:rPr lang="it-IT" sz="1400" baseline="0"/>
            <a:t> da compilare </a:t>
          </a:r>
        </a:p>
        <a:p>
          <a:pPr algn="ctr"/>
          <a:r>
            <a:rPr lang="it-IT" sz="1400" baseline="0"/>
            <a:t>massimo 2 righe</a:t>
          </a:r>
          <a:endParaRPr lang="it-IT" sz="1400"/>
        </a:p>
      </xdr:txBody>
    </xdr:sp>
    <xdr:clientData/>
  </xdr:twoCellAnchor>
  <xdr:twoCellAnchor>
    <xdr:from>
      <xdr:col>0</xdr:col>
      <xdr:colOff>259080</xdr:colOff>
      <xdr:row>74</xdr:row>
      <xdr:rowOff>60960</xdr:rowOff>
    </xdr:from>
    <xdr:to>
      <xdr:col>2</xdr:col>
      <xdr:colOff>487680</xdr:colOff>
      <xdr:row>78</xdr:row>
      <xdr:rowOff>60960</xdr:rowOff>
    </xdr:to>
    <xdr:sp macro="" textlink="">
      <xdr:nvSpPr>
        <xdr:cNvPr id="13" name="Rettangolo 12"/>
        <xdr:cNvSpPr/>
      </xdr:nvSpPr>
      <xdr:spPr>
        <a:xfrm>
          <a:off x="259080" y="13784580"/>
          <a:ext cx="3558540" cy="73152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2000"/>
            <a:t>testo da compilare </a:t>
          </a:r>
        </a:p>
        <a:p>
          <a:pPr algn="ctr"/>
          <a:r>
            <a:rPr lang="it-IT" sz="2000"/>
            <a:t>massimo 4 righe</a:t>
          </a:r>
        </a:p>
      </xdr:txBody>
    </xdr:sp>
    <xdr:clientData/>
  </xdr:twoCellAnchor>
  <xdr:twoCellAnchor>
    <xdr:from>
      <xdr:col>4</xdr:col>
      <xdr:colOff>30480</xdr:colOff>
      <xdr:row>74</xdr:row>
      <xdr:rowOff>53340</xdr:rowOff>
    </xdr:from>
    <xdr:to>
      <xdr:col>10</xdr:col>
      <xdr:colOff>678180</xdr:colOff>
      <xdr:row>77</xdr:row>
      <xdr:rowOff>45720</xdr:rowOff>
    </xdr:to>
    <xdr:sp macro="" textlink="">
      <xdr:nvSpPr>
        <xdr:cNvPr id="14" name="Rettangolo 13"/>
        <xdr:cNvSpPr/>
      </xdr:nvSpPr>
      <xdr:spPr>
        <a:xfrm>
          <a:off x="4610100" y="13776960"/>
          <a:ext cx="2735580" cy="541020"/>
        </a:xfrm>
        <a:prstGeom prst="rect">
          <a:avLst/>
        </a:prstGeom>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it-IT" sz="1400"/>
            <a:t>testo</a:t>
          </a:r>
          <a:r>
            <a:rPr lang="it-IT" sz="1400" baseline="0"/>
            <a:t> da compilare </a:t>
          </a:r>
        </a:p>
        <a:p>
          <a:pPr algn="ctr"/>
          <a:r>
            <a:rPr lang="it-IT" sz="1400" baseline="0"/>
            <a:t>massimo 2 righe</a:t>
          </a:r>
          <a:endParaRPr lang="it-IT" sz="1400"/>
        </a:p>
      </xdr:txBody>
    </xdr:sp>
    <xdr:clientData/>
  </xdr:twoCellAnchor>
  <xdr:twoCellAnchor editAs="oneCell">
    <xdr:from>
      <xdr:col>6</xdr:col>
      <xdr:colOff>609600</xdr:colOff>
      <xdr:row>0</xdr:row>
      <xdr:rowOff>83821</xdr:rowOff>
    </xdr:from>
    <xdr:to>
      <xdr:col>10</xdr:col>
      <xdr:colOff>266700</xdr:colOff>
      <xdr:row>3</xdr:row>
      <xdr:rowOff>33013</xdr:rowOff>
    </xdr:to>
    <xdr:pic>
      <xdr:nvPicPr>
        <xdr:cNvPr id="15" name="Immagine 14" descr="GAR - LOGO 2018.png"/>
        <xdr:cNvPicPr>
          <a:picLocks noChangeAspect="1"/>
        </xdr:cNvPicPr>
      </xdr:nvPicPr>
      <xdr:blipFill>
        <a:blip xmlns:r="http://schemas.openxmlformats.org/officeDocument/2006/relationships" r:embed="rId3" cstate="print"/>
        <a:stretch>
          <a:fillRect/>
        </a:stretch>
      </xdr:blipFill>
      <xdr:spPr>
        <a:xfrm>
          <a:off x="5814060" y="83821"/>
          <a:ext cx="1120140" cy="86359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S86"/>
  <sheetViews>
    <sheetView tabSelected="1" zoomScaleNormal="100" workbookViewId="0">
      <selection activeCell="K58" sqref="K58"/>
    </sheetView>
  </sheetViews>
  <sheetFormatPr defaultRowHeight="14.4"/>
  <cols>
    <col min="1" max="1" width="9.6640625" customWidth="1"/>
    <col min="2" max="2" width="38.88671875" customWidth="1"/>
    <col min="3" max="3" width="9.109375" style="2" customWidth="1"/>
    <col min="4" max="5" width="9.109375" style="1" customWidth="1"/>
    <col min="6" max="6" width="9.109375" style="1" hidden="1" customWidth="1"/>
    <col min="7" max="8" width="10.6640625" customWidth="1"/>
    <col min="9" max="9" width="3" hidden="1" customWidth="1"/>
    <col min="10" max="10" width="3.6640625" hidden="1" customWidth="1"/>
    <col min="11" max="11" width="10.21875" customWidth="1"/>
    <col min="12" max="12" width="34.21875" customWidth="1"/>
    <col min="13" max="15" width="9.77734375" hidden="1" customWidth="1"/>
    <col min="16" max="16" width="9.109375" customWidth="1"/>
    <col min="17" max="17" width="10.6640625" customWidth="1"/>
    <col min="18" max="18" width="10.88671875" bestFit="1" customWidth="1"/>
    <col min="19" max="19" width="3.5546875" customWidth="1"/>
    <col min="20" max="20" width="5" customWidth="1"/>
    <col min="21" max="21" width="10.33203125" customWidth="1"/>
  </cols>
  <sheetData>
    <row r="1" spans="1:18">
      <c r="P1" s="54" t="s">
        <v>102</v>
      </c>
    </row>
    <row r="2" spans="1:18" ht="43.2" customHeight="1">
      <c r="A2" s="92" t="s">
        <v>31</v>
      </c>
    </row>
    <row r="3" spans="1:18">
      <c r="A3" s="63" t="s">
        <v>97</v>
      </c>
    </row>
    <row r="4" spans="1:18" ht="12" customHeight="1">
      <c r="A4" s="12"/>
    </row>
    <row r="5" spans="1:18" ht="12" customHeight="1">
      <c r="A5" s="34" t="s">
        <v>68</v>
      </c>
      <c r="B5" s="26"/>
      <c r="C5" s="27"/>
      <c r="D5" s="28"/>
      <c r="E5" s="28"/>
      <c r="F5" s="28"/>
      <c r="G5" s="26"/>
      <c r="H5" s="26"/>
      <c r="I5" s="26"/>
      <c r="J5" s="26"/>
      <c r="K5" s="26"/>
      <c r="L5" s="26"/>
      <c r="M5" s="26"/>
      <c r="N5" s="26"/>
      <c r="O5" s="26"/>
      <c r="P5" s="26"/>
      <c r="Q5" s="26"/>
      <c r="R5" s="26"/>
    </row>
    <row r="6" spans="1:18" ht="12" customHeight="1">
      <c r="E6" s="3"/>
    </row>
    <row r="7" spans="1:18" s="10" customFormat="1" ht="37.200000000000003" customHeight="1">
      <c r="A7" s="16" t="s">
        <v>19</v>
      </c>
      <c r="B7" s="16" t="s">
        <v>20</v>
      </c>
      <c r="C7" s="17" t="s">
        <v>21</v>
      </c>
      <c r="D7" s="17" t="s">
        <v>66</v>
      </c>
      <c r="E7" s="17" t="s">
        <v>23</v>
      </c>
      <c r="F7" s="17" t="s">
        <v>24</v>
      </c>
      <c r="G7" s="17" t="s">
        <v>22</v>
      </c>
      <c r="H7" s="47" t="s">
        <v>83</v>
      </c>
      <c r="I7" s="16"/>
      <c r="J7" s="16"/>
      <c r="K7" s="16" t="s">
        <v>47</v>
      </c>
      <c r="L7" s="16" t="s">
        <v>85</v>
      </c>
      <c r="M7" s="16"/>
      <c r="N7" s="16"/>
      <c r="O7" s="16"/>
      <c r="P7" s="16" t="s">
        <v>30</v>
      </c>
      <c r="Q7" s="16" t="s">
        <v>33</v>
      </c>
      <c r="R7" s="16" t="s">
        <v>3</v>
      </c>
    </row>
    <row r="8" spans="1:18">
      <c r="A8" t="s">
        <v>26</v>
      </c>
      <c r="B8" t="s">
        <v>7</v>
      </c>
      <c r="C8" s="20">
        <v>2.35</v>
      </c>
      <c r="D8" s="21">
        <v>100</v>
      </c>
      <c r="E8" s="19">
        <v>0.25</v>
      </c>
      <c r="F8" s="19"/>
      <c r="G8" s="35"/>
      <c r="H8" s="36"/>
      <c r="I8" t="s">
        <v>1</v>
      </c>
      <c r="J8" t="s">
        <v>2</v>
      </c>
      <c r="K8" s="19">
        <f t="shared" ref="K8:K13" si="0">IF(G8&gt;(D8-1),IF(H8="SI",C8+E8+F8/G8,C8),IF(G8=0,0,IF(H8="NO",C8,"inf.min.stp")))</f>
        <v>0</v>
      </c>
      <c r="L8" s="36"/>
      <c r="M8" s="1" t="s">
        <v>34</v>
      </c>
      <c r="N8" s="1" t="s">
        <v>4</v>
      </c>
      <c r="O8" s="1" t="s">
        <v>5</v>
      </c>
      <c r="P8" s="19">
        <f t="shared" ref="P8:P14" si="1">IF(G8&gt;(D8-1),IF(L8=M8,0.3*G8+25/G8,IF(L8=N8,0.6*G8+25/G8,0)),IF(LEFT(L8,1)="i","inf.min.stp",0))</f>
        <v>0</v>
      </c>
      <c r="Q8" s="19">
        <f t="shared" ref="Q8:Q11" si="2">IF(R8=0,0,R8/G8)</f>
        <v>0</v>
      </c>
      <c r="R8" s="22">
        <f t="shared" ref="R8:R14" si="3">K8*G8+P8</f>
        <v>0</v>
      </c>
    </row>
    <row r="9" spans="1:18">
      <c r="A9" t="s">
        <v>25</v>
      </c>
      <c r="B9" t="s">
        <v>6</v>
      </c>
      <c r="C9" s="20">
        <v>1.8</v>
      </c>
      <c r="D9" s="21">
        <v>100</v>
      </c>
      <c r="E9" s="19">
        <v>0.25</v>
      </c>
      <c r="F9" s="19"/>
      <c r="G9" s="35"/>
      <c r="H9" s="36"/>
      <c r="I9" t="s">
        <v>1</v>
      </c>
      <c r="J9" t="s">
        <v>2</v>
      </c>
      <c r="K9" s="19">
        <f>IF(G9&gt;(D9-1),IF(H9="SI",C9+E9+F9/G9,C9),IF(G9=0,0,IF(H9="NO",C9,"inf.min.stp")))</f>
        <v>0</v>
      </c>
      <c r="L9" s="36"/>
      <c r="M9" s="1" t="s">
        <v>34</v>
      </c>
      <c r="N9" s="1" t="s">
        <v>4</v>
      </c>
      <c r="O9" s="1" t="s">
        <v>5</v>
      </c>
      <c r="P9" s="19">
        <f>IF(G9&gt;(D9-1),IF(L9=M9,0.3*G9+25/G9,IF(L9=N9,0.6*G9+25/G9,0)),IF(LEFT(L9,1)="i","inf.min.stp",0))</f>
        <v>0</v>
      </c>
      <c r="Q9" s="19">
        <f>IF(R9=0,0,R9/G9)</f>
        <v>0</v>
      </c>
      <c r="R9" s="22">
        <f t="shared" si="3"/>
        <v>0</v>
      </c>
    </row>
    <row r="10" spans="1:18">
      <c r="A10" t="s">
        <v>27</v>
      </c>
      <c r="B10" t="s">
        <v>8</v>
      </c>
      <c r="C10" s="20">
        <v>1.6</v>
      </c>
      <c r="D10" s="21">
        <v>100</v>
      </c>
      <c r="E10" s="19">
        <v>0.25</v>
      </c>
      <c r="F10" s="19"/>
      <c r="G10" s="35"/>
      <c r="H10" s="36"/>
      <c r="I10" t="s">
        <v>1</v>
      </c>
      <c r="J10" t="s">
        <v>2</v>
      </c>
      <c r="K10" s="19">
        <f t="shared" si="0"/>
        <v>0</v>
      </c>
      <c r="L10" s="39" t="s">
        <v>46</v>
      </c>
      <c r="M10" s="1" t="s">
        <v>34</v>
      </c>
      <c r="N10" s="1" t="s">
        <v>4</v>
      </c>
      <c r="O10" s="1" t="s">
        <v>5</v>
      </c>
      <c r="P10" s="19">
        <f t="shared" si="1"/>
        <v>0</v>
      </c>
      <c r="Q10" s="19">
        <f t="shared" si="2"/>
        <v>0</v>
      </c>
      <c r="R10" s="22">
        <f t="shared" si="3"/>
        <v>0</v>
      </c>
    </row>
    <row r="11" spans="1:18">
      <c r="A11" t="s">
        <v>28</v>
      </c>
      <c r="B11" t="s">
        <v>9</v>
      </c>
      <c r="C11" s="20">
        <v>0.85</v>
      </c>
      <c r="D11" s="21">
        <v>200</v>
      </c>
      <c r="E11" s="19">
        <v>0.25</v>
      </c>
      <c r="F11" s="19"/>
      <c r="G11" s="35"/>
      <c r="H11" s="36"/>
      <c r="I11" t="s">
        <v>1</v>
      </c>
      <c r="J11" t="s">
        <v>2</v>
      </c>
      <c r="K11" s="19">
        <f t="shared" si="0"/>
        <v>0</v>
      </c>
      <c r="L11" s="36"/>
      <c r="M11" s="1" t="s">
        <v>34</v>
      </c>
      <c r="N11" s="1" t="s">
        <v>4</v>
      </c>
      <c r="O11" s="1" t="s">
        <v>5</v>
      </c>
      <c r="P11" s="19">
        <f t="shared" si="1"/>
        <v>0</v>
      </c>
      <c r="Q11" s="19">
        <f t="shared" si="2"/>
        <v>0</v>
      </c>
      <c r="R11" s="22">
        <f t="shared" si="3"/>
        <v>0</v>
      </c>
    </row>
    <row r="12" spans="1:18">
      <c r="A12" t="s">
        <v>0</v>
      </c>
      <c r="B12" t="s">
        <v>10</v>
      </c>
      <c r="C12" s="20">
        <v>9.5</v>
      </c>
      <c r="D12" s="21">
        <v>20</v>
      </c>
      <c r="E12" s="19">
        <v>0.6</v>
      </c>
      <c r="F12" s="19"/>
      <c r="G12" s="35"/>
      <c r="H12" s="36"/>
      <c r="I12" t="s">
        <v>1</v>
      </c>
      <c r="J12" t="s">
        <v>2</v>
      </c>
      <c r="K12" s="19">
        <f>IF(G12&gt;(D12-1),IF(H12="SI",C12+E12+F12/G12,C12),IF(G12=0,0,IF(H12="NO",C12,"inf.min.stp")))</f>
        <v>0</v>
      </c>
      <c r="L12" s="36"/>
      <c r="M12" s="1" t="s">
        <v>34</v>
      </c>
      <c r="N12" s="1" t="s">
        <v>4</v>
      </c>
      <c r="O12" s="1" t="s">
        <v>5</v>
      </c>
      <c r="P12" s="19">
        <f t="shared" si="1"/>
        <v>0</v>
      </c>
      <c r="Q12" s="19">
        <f>IF(R12=0,0,R12/G12)</f>
        <v>0</v>
      </c>
      <c r="R12" s="19">
        <f t="shared" si="3"/>
        <v>0</v>
      </c>
    </row>
    <row r="13" spans="1:18">
      <c r="A13" t="s">
        <v>29</v>
      </c>
      <c r="B13" t="s">
        <v>69</v>
      </c>
      <c r="C13" s="20">
        <v>6.9</v>
      </c>
      <c r="D13" s="21">
        <v>30</v>
      </c>
      <c r="E13" s="19">
        <v>0.3</v>
      </c>
      <c r="F13" s="19"/>
      <c r="G13" s="35"/>
      <c r="H13" s="36"/>
      <c r="I13" t="s">
        <v>1</v>
      </c>
      <c r="J13" t="s">
        <v>2</v>
      </c>
      <c r="K13" s="19">
        <f t="shared" si="0"/>
        <v>0</v>
      </c>
      <c r="L13" s="36"/>
      <c r="M13" s="1" t="s">
        <v>34</v>
      </c>
      <c r="N13" s="1" t="s">
        <v>4</v>
      </c>
      <c r="O13" s="1" t="s">
        <v>5</v>
      </c>
      <c r="P13" s="19">
        <f t="shared" si="1"/>
        <v>0</v>
      </c>
      <c r="Q13" s="19">
        <f t="shared" ref="Q13:Q14" si="4">IF(R13=0,0,R13/G13)</f>
        <v>0</v>
      </c>
      <c r="R13" s="22">
        <f t="shared" si="3"/>
        <v>0</v>
      </c>
    </row>
    <row r="14" spans="1:18">
      <c r="A14" t="s">
        <v>32</v>
      </c>
      <c r="B14" t="s">
        <v>11</v>
      </c>
      <c r="C14" s="20">
        <v>4.9000000000000004</v>
      </c>
      <c r="D14" s="21">
        <v>30</v>
      </c>
      <c r="E14" s="19">
        <v>0.3</v>
      </c>
      <c r="F14" s="19"/>
      <c r="G14" s="35"/>
      <c r="H14" s="36"/>
      <c r="I14" t="s">
        <v>1</v>
      </c>
      <c r="J14" t="s">
        <v>2</v>
      </c>
      <c r="K14" s="19">
        <f>IF(G14&gt;(D14-1),IF(H14="SI",C14+E14+F14/G14,C14),IF(G14=0,0,IF(H14="NO",C14,"inf.min.stp")))</f>
        <v>0</v>
      </c>
      <c r="L14" s="36"/>
      <c r="M14" s="1" t="s">
        <v>34</v>
      </c>
      <c r="N14" s="1" t="s">
        <v>4</v>
      </c>
      <c r="O14" s="1" t="s">
        <v>5</v>
      </c>
      <c r="P14" s="19">
        <f t="shared" si="1"/>
        <v>0</v>
      </c>
      <c r="Q14" s="19">
        <f t="shared" si="4"/>
        <v>0</v>
      </c>
      <c r="R14" s="22">
        <f t="shared" si="3"/>
        <v>0</v>
      </c>
    </row>
    <row r="15" spans="1:18">
      <c r="A15" s="4"/>
      <c r="B15" s="4"/>
      <c r="C15" s="6"/>
      <c r="D15" s="4"/>
      <c r="E15" s="6"/>
      <c r="F15" s="6"/>
      <c r="G15" s="14" t="s">
        <v>45</v>
      </c>
      <c r="H15" s="11"/>
      <c r="I15" s="11"/>
      <c r="J15" s="11"/>
      <c r="K15" s="15"/>
      <c r="L15" s="11"/>
      <c r="M15" s="15"/>
      <c r="N15" s="15"/>
      <c r="O15" s="15"/>
      <c r="P15" s="15"/>
      <c r="Q15" s="15"/>
      <c r="R15" s="23">
        <f>IF(OR(H9="si",H8="si",H12="si",11="si",H13="si",H14="si"),20,0)+IF(OR(H10="si",H11="si"),20,0)</f>
        <v>0</v>
      </c>
    </row>
    <row r="16" spans="1:18">
      <c r="A16" s="4"/>
      <c r="B16" s="4"/>
      <c r="C16" s="5"/>
      <c r="D16" s="6"/>
      <c r="E16" s="6"/>
      <c r="F16" s="6"/>
      <c r="G16" s="11" t="s">
        <v>17</v>
      </c>
      <c r="H16" s="11"/>
      <c r="I16" s="11"/>
      <c r="J16" s="11"/>
      <c r="K16" s="11"/>
      <c r="L16" s="11"/>
      <c r="M16" s="11"/>
      <c r="N16" s="11"/>
      <c r="O16" s="11"/>
      <c r="P16" s="11"/>
      <c r="Q16" s="11"/>
      <c r="R16" s="24">
        <f>SUM(R8:R15)</f>
        <v>0</v>
      </c>
    </row>
    <row r="17" spans="1:18" s="7" customFormat="1">
      <c r="C17" s="8"/>
      <c r="D17" s="9"/>
      <c r="E17" s="9"/>
      <c r="F17" s="9"/>
      <c r="H17" s="46" t="s">
        <v>84</v>
      </c>
      <c r="R17" s="25"/>
    </row>
    <row r="18" spans="1:18" s="7" customFormat="1">
      <c r="A18" s="7" t="s">
        <v>12</v>
      </c>
      <c r="B18" s="7" t="s">
        <v>13</v>
      </c>
      <c r="C18" s="20">
        <v>0.89</v>
      </c>
      <c r="D18" s="21">
        <v>100</v>
      </c>
      <c r="E18" s="20">
        <v>0.3</v>
      </c>
      <c r="F18" s="20"/>
      <c r="G18" s="35"/>
      <c r="H18" s="36"/>
      <c r="I18" t="s">
        <v>1</v>
      </c>
      <c r="J18" t="s">
        <v>2</v>
      </c>
      <c r="K18" s="19">
        <f>IF(G18&gt;(D18-1),IF(H18="SI",C18+E18+F18/G18,C18),IF(G18=0,0,IF(H18="NO",C18,"inf.min.stp")))</f>
        <v>0</v>
      </c>
      <c r="R18" s="22">
        <f>K18*G18+P18</f>
        <v>0</v>
      </c>
    </row>
    <row r="19" spans="1:18" s="7" customFormat="1">
      <c r="A19" s="7" t="s">
        <v>15</v>
      </c>
      <c r="B19" s="7" t="s">
        <v>14</v>
      </c>
      <c r="C19" s="20">
        <v>0.4</v>
      </c>
      <c r="D19" s="21">
        <v>100</v>
      </c>
      <c r="E19" s="20">
        <v>0.3</v>
      </c>
      <c r="F19" s="20"/>
      <c r="G19" s="35"/>
      <c r="H19" s="36"/>
      <c r="I19" t="s">
        <v>1</v>
      </c>
      <c r="J19" t="s">
        <v>2</v>
      </c>
      <c r="K19" s="19">
        <f t="shared" ref="K19:K23" si="5">IF(G19&gt;(D19-1),IF(H19="SI",C19+E19+F19/G19,C19),IF(G19=0,0,IF(H19="NO",C19,"inf.min.stp")))</f>
        <v>0</v>
      </c>
      <c r="R19" s="22">
        <f>K19*G19+P19</f>
        <v>0</v>
      </c>
    </row>
    <row r="20" spans="1:18" s="7" customFormat="1">
      <c r="A20" s="7" t="s">
        <v>16</v>
      </c>
      <c r="B20" s="7" t="s">
        <v>40</v>
      </c>
      <c r="C20" s="20">
        <v>0.63</v>
      </c>
      <c r="D20" s="21">
        <v>100</v>
      </c>
      <c r="E20" s="20">
        <v>0.3</v>
      </c>
      <c r="F20" s="20"/>
      <c r="G20" s="35"/>
      <c r="H20" s="36"/>
      <c r="K20" s="19">
        <f t="shared" si="5"/>
        <v>0</v>
      </c>
      <c r="R20" s="22">
        <f>K20*G20+P20</f>
        <v>0</v>
      </c>
    </row>
    <row r="21" spans="1:18" s="7" customFormat="1">
      <c r="A21" s="7" t="s">
        <v>35</v>
      </c>
      <c r="B21" s="7" t="s">
        <v>38</v>
      </c>
      <c r="C21" s="20">
        <v>0.9</v>
      </c>
      <c r="D21" s="21">
        <v>200</v>
      </c>
      <c r="E21" s="20">
        <v>0.3</v>
      </c>
      <c r="F21" s="20"/>
      <c r="G21" s="35"/>
      <c r="H21" s="36"/>
      <c r="K21" s="19">
        <f t="shared" si="5"/>
        <v>0</v>
      </c>
      <c r="R21" s="22">
        <f t="shared" ref="R21:R24" si="6">K21*G21+P21</f>
        <v>0</v>
      </c>
    </row>
    <row r="22" spans="1:18" s="7" customFormat="1">
      <c r="A22" s="7" t="s">
        <v>36</v>
      </c>
      <c r="B22" s="7" t="s">
        <v>39</v>
      </c>
      <c r="C22" s="20">
        <v>0.65</v>
      </c>
      <c r="D22" s="21">
        <v>200</v>
      </c>
      <c r="E22" s="20">
        <v>0.3</v>
      </c>
      <c r="F22" s="20"/>
      <c r="G22" s="35"/>
      <c r="H22" s="36"/>
      <c r="K22" s="19">
        <f t="shared" si="5"/>
        <v>0</v>
      </c>
      <c r="R22" s="22">
        <f t="shared" si="6"/>
        <v>0</v>
      </c>
    </row>
    <row r="23" spans="1:18" s="7" customFormat="1">
      <c r="A23" s="7" t="s">
        <v>37</v>
      </c>
      <c r="B23" s="7" t="s">
        <v>71</v>
      </c>
      <c r="C23" s="20">
        <v>0.6</v>
      </c>
      <c r="D23" s="21">
        <v>100</v>
      </c>
      <c r="E23" s="20">
        <v>0.3</v>
      </c>
      <c r="F23" s="20"/>
      <c r="G23" s="35"/>
      <c r="H23" s="36"/>
      <c r="K23" s="19">
        <f t="shared" si="5"/>
        <v>0</v>
      </c>
      <c r="R23" s="22">
        <f>K23*G23+P23</f>
        <v>0</v>
      </c>
    </row>
    <row r="24" spans="1:18" s="7" customFormat="1">
      <c r="A24" s="7" t="s">
        <v>100</v>
      </c>
      <c r="B24" s="7" t="s">
        <v>70</v>
      </c>
      <c r="C24" s="20">
        <v>7.0000000000000007E-2</v>
      </c>
      <c r="D24" s="21">
        <v>1000</v>
      </c>
      <c r="E24" s="40" t="s">
        <v>77</v>
      </c>
      <c r="F24" s="41"/>
      <c r="G24" s="35"/>
      <c r="H24" s="36"/>
      <c r="K24" s="19">
        <f>IF(G24&gt;(D24-1),IF(H24="SI",C24+E24+F24/G24,C24),IF(G24=0,0,IF(H24="NO",C24,"inf.min.stp")))</f>
        <v>0</v>
      </c>
      <c r="R24" s="22">
        <f t="shared" si="6"/>
        <v>0</v>
      </c>
    </row>
    <row r="25" spans="1:18" s="7" customFormat="1">
      <c r="A25" s="4"/>
      <c r="B25" s="4"/>
      <c r="C25" s="5"/>
      <c r="D25" s="6"/>
      <c r="E25" s="6"/>
      <c r="F25" s="6"/>
      <c r="G25" s="14" t="s">
        <v>76</v>
      </c>
      <c r="H25" s="6"/>
      <c r="I25" s="6"/>
      <c r="J25" s="6"/>
      <c r="K25" s="6"/>
      <c r="L25" s="6"/>
      <c r="M25" s="6"/>
      <c r="N25" s="6"/>
      <c r="O25" s="6"/>
      <c r="P25" s="6"/>
      <c r="Q25" s="6"/>
      <c r="R25" s="6">
        <f>IF(OR(H18="si",H20="si"),30,0)+IF(OR(H21="si",H22="si"),20,0)+IF(H19="si",30,0)+IF(H23="si",30,0)</f>
        <v>0</v>
      </c>
    </row>
    <row r="26" spans="1:18" s="7" customFormat="1">
      <c r="A26" s="4"/>
      <c r="B26" s="4"/>
      <c r="C26" s="5"/>
      <c r="D26" s="6"/>
      <c r="E26" s="6"/>
      <c r="F26" s="6"/>
      <c r="G26" s="11" t="s">
        <v>18</v>
      </c>
      <c r="H26" s="11"/>
      <c r="I26" s="11"/>
      <c r="J26" s="11"/>
      <c r="K26" s="11"/>
      <c r="L26" s="11"/>
      <c r="M26" s="11"/>
      <c r="N26" s="11"/>
      <c r="O26" s="11"/>
      <c r="P26" s="11"/>
      <c r="Q26" s="11"/>
      <c r="R26" s="24">
        <f>SUM(R18:R25)</f>
        <v>0</v>
      </c>
    </row>
    <row r="27" spans="1:18" s="7" customFormat="1">
      <c r="C27" s="8"/>
      <c r="D27" s="9"/>
      <c r="E27" s="9"/>
      <c r="F27" s="9"/>
      <c r="G27" s="29"/>
      <c r="H27" s="46" t="s">
        <v>84</v>
      </c>
      <c r="I27" s="29"/>
      <c r="J27" s="29"/>
      <c r="K27" s="29"/>
      <c r="L27" s="29"/>
      <c r="M27" s="29"/>
      <c r="N27" s="29"/>
      <c r="O27" s="29"/>
      <c r="P27" s="29"/>
      <c r="Q27" s="29"/>
      <c r="R27" s="30"/>
    </row>
    <row r="28" spans="1:18" s="13" customFormat="1">
      <c r="A28" t="s">
        <v>41</v>
      </c>
      <c r="B28" t="s">
        <v>42</v>
      </c>
      <c r="C28" s="20">
        <v>2.65</v>
      </c>
      <c r="D28" s="21">
        <v>100</v>
      </c>
      <c r="E28" s="20"/>
      <c r="F28" s="20"/>
      <c r="G28" s="35"/>
      <c r="H28" s="36"/>
      <c r="I28"/>
      <c r="J28"/>
      <c r="K28" s="19">
        <f t="shared" ref="K28:K33" si="7">IF(G28&gt;(D28-1),IF(H28="SI",C28+E28+F28/G28,C28),IF(G28=0,0,IF(H28="NO",C28,"inf.min.stp")))</f>
        <v>0</v>
      </c>
      <c r="L28"/>
      <c r="M28"/>
      <c r="N28"/>
      <c r="O28"/>
      <c r="P28"/>
      <c r="Q28"/>
      <c r="R28" s="22">
        <f>K28*G28+P28</f>
        <v>0</v>
      </c>
    </row>
    <row r="29" spans="1:18" s="13" customFormat="1">
      <c r="A29" t="s">
        <v>78</v>
      </c>
      <c r="B29" t="s">
        <v>88</v>
      </c>
      <c r="C29" s="55">
        <v>4.4999999999999998E-2</v>
      </c>
      <c r="D29" s="21">
        <v>1000</v>
      </c>
      <c r="E29" s="20"/>
      <c r="F29" s="20"/>
      <c r="G29" s="35"/>
      <c r="H29" s="36"/>
      <c r="I29"/>
      <c r="J29"/>
      <c r="K29" s="56">
        <f t="shared" si="7"/>
        <v>0</v>
      </c>
      <c r="L29"/>
      <c r="M29"/>
      <c r="N29"/>
      <c r="O29"/>
      <c r="P29"/>
      <c r="Q29"/>
      <c r="R29" s="22">
        <f t="shared" ref="R29:R30" si="8">K29*G29+P29</f>
        <v>0</v>
      </c>
    </row>
    <row r="30" spans="1:18" s="13" customFormat="1">
      <c r="A30" t="s">
        <v>87</v>
      </c>
      <c r="B30" t="s">
        <v>89</v>
      </c>
      <c r="C30" s="20">
        <v>0.18</v>
      </c>
      <c r="D30" s="21">
        <v>500</v>
      </c>
      <c r="E30" s="20"/>
      <c r="F30" s="20"/>
      <c r="G30" s="35"/>
      <c r="H30" s="36"/>
      <c r="I30"/>
      <c r="J30"/>
      <c r="K30" s="19">
        <f t="shared" si="7"/>
        <v>0</v>
      </c>
      <c r="L30"/>
      <c r="M30"/>
      <c r="N30"/>
      <c r="O30"/>
      <c r="P30"/>
      <c r="Q30"/>
      <c r="R30" s="22">
        <f t="shared" si="8"/>
        <v>0</v>
      </c>
    </row>
    <row r="31" spans="1:18" s="13" customFormat="1">
      <c r="A31" t="s">
        <v>65</v>
      </c>
      <c r="B31" t="s">
        <v>43</v>
      </c>
      <c r="C31" s="20">
        <v>0.4</v>
      </c>
      <c r="D31" s="21">
        <v>300</v>
      </c>
      <c r="E31" s="20"/>
      <c r="F31" s="20"/>
      <c r="G31" s="35"/>
      <c r="H31" s="36"/>
      <c r="I31"/>
      <c r="J31"/>
      <c r="K31" s="19">
        <f t="shared" si="7"/>
        <v>0</v>
      </c>
      <c r="L31"/>
      <c r="M31"/>
      <c r="N31"/>
      <c r="O31"/>
      <c r="P31"/>
      <c r="Q31"/>
      <c r="R31" s="22">
        <f>K31*G31+P31</f>
        <v>0</v>
      </c>
    </row>
    <row r="32" spans="1:18" s="13" customFormat="1">
      <c r="A32" t="s">
        <v>55</v>
      </c>
      <c r="B32" t="s">
        <v>61</v>
      </c>
      <c r="C32" s="20">
        <v>1.3</v>
      </c>
      <c r="D32" s="21">
        <v>200</v>
      </c>
      <c r="E32" s="20"/>
      <c r="F32" s="20"/>
      <c r="G32" s="35"/>
      <c r="H32" s="36"/>
      <c r="I32"/>
      <c r="J32"/>
      <c r="K32" s="19">
        <f t="shared" si="7"/>
        <v>0</v>
      </c>
      <c r="L32"/>
      <c r="M32"/>
      <c r="N32"/>
      <c r="O32"/>
      <c r="P32"/>
      <c r="Q32"/>
      <c r="R32" s="22">
        <f>K32*G32+P32</f>
        <v>0</v>
      </c>
    </row>
    <row r="33" spans="1:18" s="7" customFormat="1">
      <c r="A33" t="s">
        <v>56</v>
      </c>
      <c r="B33" t="s">
        <v>44</v>
      </c>
      <c r="C33" s="20">
        <v>0.35</v>
      </c>
      <c r="D33" s="21">
        <v>500</v>
      </c>
      <c r="E33" s="20"/>
      <c r="F33" s="20"/>
      <c r="G33" s="35"/>
      <c r="H33" s="36"/>
      <c r="I33"/>
      <c r="J33"/>
      <c r="K33" s="19">
        <f t="shared" si="7"/>
        <v>0</v>
      </c>
      <c r="L33"/>
      <c r="M33"/>
      <c r="N33"/>
      <c r="O33"/>
      <c r="P33"/>
      <c r="Q33"/>
      <c r="R33" s="22">
        <f t="shared" ref="R33" si="9">K33*G33+P33</f>
        <v>0</v>
      </c>
    </row>
    <row r="34" spans="1:18" s="7" customFormat="1">
      <c r="A34" s="4"/>
      <c r="B34" s="4"/>
      <c r="C34" s="5"/>
      <c r="D34" s="6"/>
      <c r="E34" s="6"/>
      <c r="F34" s="6"/>
      <c r="G34" s="11" t="s">
        <v>62</v>
      </c>
      <c r="H34" s="11"/>
      <c r="I34" s="11"/>
      <c r="J34" s="11"/>
      <c r="K34" s="11"/>
      <c r="L34" s="11"/>
      <c r="M34" s="11"/>
      <c r="N34" s="11"/>
      <c r="O34" s="11"/>
      <c r="P34" s="11"/>
      <c r="Q34" s="11"/>
      <c r="R34" s="24">
        <f>SUM(R28:R33)</f>
        <v>0</v>
      </c>
    </row>
    <row r="35" spans="1:18" s="7" customFormat="1">
      <c r="C35" s="8"/>
      <c r="D35" s="9"/>
      <c r="E35" s="9"/>
      <c r="F35" s="9"/>
      <c r="G35" s="29"/>
      <c r="H35" s="29"/>
      <c r="I35" s="29"/>
      <c r="J35" s="29"/>
      <c r="K35" s="29"/>
      <c r="L35" s="29"/>
      <c r="M35" s="29"/>
      <c r="N35" s="29"/>
      <c r="O35" s="29"/>
      <c r="P35" s="29"/>
      <c r="Q35" s="29"/>
      <c r="R35" s="30"/>
    </row>
    <row r="36" spans="1:18" s="7" customFormat="1">
      <c r="A36" s="4"/>
      <c r="B36" s="4"/>
      <c r="C36" s="5"/>
      <c r="D36" s="6"/>
      <c r="E36" s="6"/>
      <c r="F36" s="6"/>
      <c r="G36" s="11" t="s">
        <v>73</v>
      </c>
      <c r="H36" s="11"/>
      <c r="I36" s="11"/>
      <c r="J36" s="11"/>
      <c r="K36" s="11"/>
      <c r="L36" s="11"/>
      <c r="M36" s="11"/>
      <c r="N36" s="11"/>
      <c r="O36" s="11"/>
      <c r="P36" s="11"/>
      <c r="Q36" s="11"/>
      <c r="R36" s="24">
        <f>R16+R26+R34</f>
        <v>0</v>
      </c>
    </row>
    <row r="37" spans="1:18" s="7" customFormat="1">
      <c r="A37" s="4"/>
      <c r="B37" s="4"/>
      <c r="C37" s="5"/>
      <c r="D37" s="6"/>
      <c r="E37" s="6"/>
      <c r="F37" s="6"/>
      <c r="G37" s="42" t="s">
        <v>72</v>
      </c>
      <c r="H37" s="42"/>
      <c r="I37" s="42"/>
      <c r="J37" s="42"/>
      <c r="K37" s="42"/>
      <c r="L37" s="42"/>
      <c r="M37" s="42"/>
      <c r="N37" s="42"/>
      <c r="O37" s="42"/>
      <c r="P37" s="42"/>
      <c r="Q37" s="42"/>
      <c r="R37" s="43">
        <f>IF(R36&gt;1499.99,-R36*0.03,0)+IF(R36&gt;2499.99,-R36*0.01,0)</f>
        <v>0</v>
      </c>
    </row>
    <row r="38" spans="1:18" s="7" customFormat="1">
      <c r="A38" s="4"/>
      <c r="B38" s="4"/>
      <c r="C38" s="5"/>
      <c r="D38" s="6"/>
      <c r="E38" s="6"/>
      <c r="F38" s="6"/>
      <c r="G38" s="11" t="s">
        <v>101</v>
      </c>
      <c r="H38" s="11"/>
      <c r="I38" s="11"/>
      <c r="J38" s="11"/>
      <c r="K38" s="11"/>
      <c r="L38" s="11"/>
      <c r="M38" s="11"/>
      <c r="N38" s="11"/>
      <c r="O38" s="11"/>
      <c r="P38" s="11"/>
      <c r="Q38" s="11"/>
      <c r="R38" s="24">
        <f>R36+R37</f>
        <v>0</v>
      </c>
    </row>
    <row r="39" spans="1:18" s="7" customFormat="1">
      <c r="A39" s="4"/>
      <c r="B39" s="4"/>
      <c r="C39" s="5"/>
      <c r="D39" s="6"/>
      <c r="E39" s="6"/>
      <c r="F39" s="6"/>
      <c r="G39" s="11" t="s">
        <v>99</v>
      </c>
      <c r="H39" s="11"/>
      <c r="I39" s="11"/>
      <c r="J39" s="11"/>
      <c r="K39" s="11"/>
      <c r="L39" s="11"/>
      <c r="M39" s="11"/>
      <c r="N39" s="11"/>
      <c r="O39" s="11"/>
      <c r="P39" s="11"/>
      <c r="Q39" s="11"/>
      <c r="R39" s="24">
        <f>R38*0.22</f>
        <v>0</v>
      </c>
    </row>
    <row r="40" spans="1:18" s="7" customFormat="1">
      <c r="A40" s="4"/>
      <c r="B40" s="4"/>
      <c r="C40" s="5"/>
      <c r="D40" s="6"/>
      <c r="E40" s="6"/>
      <c r="F40" s="6"/>
      <c r="G40" s="11" t="s">
        <v>49</v>
      </c>
      <c r="H40" s="11"/>
      <c r="I40" s="11"/>
      <c r="J40" s="11"/>
      <c r="K40" s="11"/>
      <c r="L40" s="11"/>
      <c r="M40" s="11"/>
      <c r="N40" s="11"/>
      <c r="O40" s="11"/>
      <c r="P40" s="11"/>
      <c r="Q40" s="11"/>
      <c r="R40" s="24">
        <f>R38*1.22</f>
        <v>0</v>
      </c>
    </row>
    <row r="42" spans="1:18" ht="15" thickBot="1">
      <c r="A42" s="18" t="s">
        <v>74</v>
      </c>
      <c r="C42"/>
      <c r="D42"/>
      <c r="E42"/>
      <c r="F42"/>
      <c r="K42" s="18" t="s">
        <v>75</v>
      </c>
      <c r="L42" s="7"/>
      <c r="M42" s="7"/>
      <c r="N42" s="7"/>
      <c r="O42" s="7"/>
      <c r="P42" s="7"/>
    </row>
    <row r="43" spans="1:18" ht="14.4" customHeight="1">
      <c r="A43" s="31" t="s">
        <v>50</v>
      </c>
      <c r="B43" s="76"/>
      <c r="C43" s="76"/>
      <c r="D43" s="76"/>
      <c r="E43" s="77"/>
      <c r="F43" s="45"/>
      <c r="G43" s="45"/>
      <c r="H43" s="45"/>
      <c r="K43" s="31" t="s">
        <v>67</v>
      </c>
      <c r="L43" s="82"/>
      <c r="M43" s="82"/>
      <c r="N43" s="82"/>
      <c r="O43" s="82"/>
      <c r="P43" s="82"/>
      <c r="Q43" s="82"/>
      <c r="R43" s="83"/>
    </row>
    <row r="44" spans="1:18">
      <c r="A44" s="32" t="s">
        <v>67</v>
      </c>
      <c r="B44" s="78"/>
      <c r="C44" s="78"/>
      <c r="D44" s="78"/>
      <c r="E44" s="79"/>
      <c r="F44" s="45"/>
      <c r="G44" s="45"/>
      <c r="H44" s="45"/>
      <c r="K44" s="32" t="s">
        <v>51</v>
      </c>
      <c r="L44" s="84"/>
      <c r="M44" s="84"/>
      <c r="N44" s="84"/>
      <c r="O44" s="84"/>
      <c r="P44" s="84"/>
      <c r="Q44" s="84"/>
      <c r="R44" s="85"/>
    </row>
    <row r="45" spans="1:18" ht="15" thickBot="1">
      <c r="A45" s="32" t="s">
        <v>51</v>
      </c>
      <c r="B45" s="78"/>
      <c r="C45" s="78"/>
      <c r="D45" s="78"/>
      <c r="E45" s="79"/>
      <c r="F45" s="45"/>
      <c r="G45" s="45"/>
      <c r="H45" s="45"/>
      <c r="K45" s="33" t="s">
        <v>53</v>
      </c>
      <c r="L45" s="38"/>
      <c r="M45" s="38"/>
      <c r="N45" s="38"/>
      <c r="O45" s="38"/>
      <c r="P45" s="65" t="s">
        <v>52</v>
      </c>
      <c r="Q45" s="86"/>
      <c r="R45" s="87"/>
    </row>
    <row r="46" spans="1:18">
      <c r="A46" s="32" t="s">
        <v>52</v>
      </c>
      <c r="B46" s="78"/>
      <c r="C46" s="78"/>
      <c r="D46" s="78"/>
      <c r="E46" s="79"/>
      <c r="F46" s="45"/>
      <c r="G46" s="45"/>
      <c r="H46" s="45"/>
    </row>
    <row r="47" spans="1:18">
      <c r="A47" s="32" t="s">
        <v>53</v>
      </c>
      <c r="B47" s="78"/>
      <c r="C47" s="78"/>
      <c r="D47" s="78"/>
      <c r="E47" s="79"/>
      <c r="F47" s="45"/>
      <c r="G47" s="45"/>
      <c r="H47" s="45"/>
    </row>
    <row r="48" spans="1:18" ht="15" thickBot="1">
      <c r="A48" s="32" t="s">
        <v>54</v>
      </c>
      <c r="B48" s="78"/>
      <c r="C48" s="78"/>
      <c r="D48" s="78"/>
      <c r="E48" s="79"/>
      <c r="F48" s="45"/>
      <c r="G48" s="45"/>
      <c r="H48" s="45"/>
      <c r="K48" s="18" t="s">
        <v>93</v>
      </c>
      <c r="L48" s="7"/>
      <c r="M48" s="7"/>
      <c r="N48" s="7"/>
      <c r="O48" s="7"/>
      <c r="P48" s="7"/>
    </row>
    <row r="49" spans="1:19">
      <c r="A49" s="32" t="s">
        <v>64</v>
      </c>
      <c r="B49" s="78"/>
      <c r="C49" s="78"/>
      <c r="D49" s="78"/>
      <c r="E49" s="79"/>
      <c r="F49" s="45"/>
      <c r="G49" s="45"/>
      <c r="H49" s="45"/>
      <c r="K49" s="58" t="s">
        <v>96</v>
      </c>
      <c r="L49" s="59"/>
      <c r="M49" s="60"/>
      <c r="N49" s="60"/>
      <c r="O49" s="60"/>
      <c r="P49" s="90"/>
      <c r="Q49" s="90"/>
      <c r="R49" s="91"/>
      <c r="S49" s="7"/>
    </row>
    <row r="50" spans="1:19" ht="15" thickBot="1">
      <c r="A50" s="33" t="s">
        <v>63</v>
      </c>
      <c r="B50" s="80"/>
      <c r="C50" s="80"/>
      <c r="D50" s="80"/>
      <c r="E50" s="81"/>
      <c r="F50" s="45"/>
      <c r="G50" s="45"/>
      <c r="H50" s="45"/>
      <c r="K50" s="61" t="s">
        <v>94</v>
      </c>
      <c r="L50" s="66"/>
      <c r="M50" s="62"/>
      <c r="N50" s="62"/>
      <c r="O50" s="62"/>
      <c r="P50" s="64" t="s">
        <v>95</v>
      </c>
      <c r="Q50" s="88"/>
      <c r="R50" s="89"/>
      <c r="S50" s="7"/>
    </row>
    <row r="51" spans="1:19">
      <c r="B51" s="2"/>
      <c r="C51" s="1"/>
      <c r="F51"/>
    </row>
    <row r="52" spans="1:19" s="37" customFormat="1">
      <c r="A52" s="48" t="s">
        <v>57</v>
      </c>
      <c r="B52" s="49"/>
      <c r="C52" s="50"/>
      <c r="D52" s="50"/>
      <c r="E52" s="50"/>
    </row>
    <row r="53" spans="1:19">
      <c r="A53" s="57" t="s">
        <v>86</v>
      </c>
      <c r="B53" s="51"/>
      <c r="C53" s="52"/>
      <c r="D53" s="52"/>
      <c r="E53" s="52"/>
      <c r="F53" s="53"/>
      <c r="G53" s="53"/>
      <c r="H53" s="53"/>
      <c r="I53" s="53"/>
      <c r="J53" s="53"/>
      <c r="K53" s="53"/>
      <c r="L53" s="53"/>
      <c r="M53" s="7"/>
      <c r="N53" s="7"/>
      <c r="O53" s="7"/>
      <c r="P53" s="7"/>
      <c r="Q53" s="7"/>
      <c r="R53" s="7"/>
    </row>
    <row r="54" spans="1:19" ht="13.2" customHeight="1">
      <c r="A54" s="57" t="s">
        <v>90</v>
      </c>
      <c r="B54" s="2"/>
      <c r="C54" s="1"/>
      <c r="F54"/>
    </row>
    <row r="55" spans="1:19" ht="13.2" customHeight="1">
      <c r="A55" s="18"/>
      <c r="B55" s="2"/>
      <c r="C55" s="1"/>
      <c r="F55"/>
    </row>
    <row r="56" spans="1:19" s="37" customFormat="1">
      <c r="A56" s="37" t="s">
        <v>58</v>
      </c>
      <c r="B56" s="49"/>
      <c r="C56" s="50" t="s">
        <v>59</v>
      </c>
      <c r="D56" s="50"/>
      <c r="E56" s="50"/>
      <c r="L56" s="37" t="s">
        <v>79</v>
      </c>
    </row>
    <row r="57" spans="1:19" s="37" customFormat="1">
      <c r="B57" s="49"/>
      <c r="C57" s="50"/>
      <c r="D57" s="50"/>
      <c r="E57" s="50"/>
    </row>
    <row r="58" spans="1:19" s="37" customFormat="1">
      <c r="C58" s="49"/>
      <c r="D58" s="50"/>
      <c r="E58" s="50"/>
      <c r="F58" s="50"/>
    </row>
    <row r="59" spans="1:19" s="37" customFormat="1">
      <c r="C59" s="49"/>
      <c r="D59" s="50"/>
      <c r="E59" s="50"/>
      <c r="F59" s="50"/>
    </row>
    <row r="60" spans="1:19" s="37" customFormat="1">
      <c r="C60" s="49"/>
      <c r="D60" s="50"/>
      <c r="E60" s="50"/>
      <c r="F60" s="50"/>
    </row>
    <row r="61" spans="1:19" s="37" customFormat="1">
      <c r="C61" s="49"/>
      <c r="D61" s="50"/>
      <c r="E61" s="50"/>
      <c r="F61" s="50"/>
    </row>
    <row r="62" spans="1:19" s="37" customFormat="1">
      <c r="C62" s="49"/>
      <c r="D62" s="50"/>
      <c r="E62" s="50"/>
      <c r="F62" s="50"/>
    </row>
    <row r="63" spans="1:19" s="37" customFormat="1">
      <c r="C63" s="49"/>
      <c r="D63" s="50"/>
      <c r="E63" s="50"/>
      <c r="F63" s="50"/>
    </row>
    <row r="64" spans="1:19" s="37" customFormat="1">
      <c r="A64" s="37" t="s">
        <v>80</v>
      </c>
      <c r="C64" s="49"/>
      <c r="D64" s="50"/>
      <c r="E64" s="50"/>
      <c r="F64" s="50"/>
    </row>
    <row r="65" spans="1:12" s="37" customFormat="1">
      <c r="C65" s="49"/>
      <c r="D65" s="50"/>
      <c r="E65" s="50"/>
      <c r="F65" s="50"/>
    </row>
    <row r="66" spans="1:12" s="37" customFormat="1">
      <c r="C66" s="49"/>
      <c r="D66" s="50"/>
      <c r="E66" s="50"/>
      <c r="F66" s="50"/>
    </row>
    <row r="67" spans="1:12" s="37" customFormat="1">
      <c r="C67" s="49"/>
      <c r="D67" s="50" t="s">
        <v>81</v>
      </c>
      <c r="E67" s="50"/>
      <c r="F67" s="50"/>
      <c r="L67" s="37" t="s">
        <v>82</v>
      </c>
    </row>
    <row r="68" spans="1:12" s="37" customFormat="1">
      <c r="C68" s="49"/>
      <c r="D68" s="50"/>
      <c r="E68" s="50"/>
      <c r="F68" s="50"/>
    </row>
    <row r="69" spans="1:12" s="37" customFormat="1">
      <c r="C69" s="49"/>
      <c r="D69" s="50"/>
      <c r="E69" s="50"/>
      <c r="F69" s="50"/>
    </row>
    <row r="70" spans="1:12" s="37" customFormat="1">
      <c r="C70" s="49"/>
      <c r="D70" s="50"/>
      <c r="E70" s="50"/>
      <c r="F70" s="50"/>
    </row>
    <row r="71" spans="1:12" s="37" customFormat="1">
      <c r="C71" s="49"/>
      <c r="D71" s="50"/>
      <c r="E71" s="50"/>
      <c r="F71" s="50"/>
    </row>
    <row r="72" spans="1:12" s="37" customFormat="1">
      <c r="C72" s="49"/>
      <c r="D72" s="50"/>
      <c r="E72" s="50"/>
      <c r="F72" s="50"/>
    </row>
    <row r="73" spans="1:12" s="37" customFormat="1">
      <c r="C73" s="49"/>
      <c r="D73" s="50"/>
      <c r="E73" s="50"/>
      <c r="F73" s="50"/>
    </row>
    <row r="74" spans="1:12" s="37" customFormat="1">
      <c r="A74" s="37" t="s">
        <v>91</v>
      </c>
      <c r="C74" s="49"/>
      <c r="D74" s="50"/>
      <c r="E74" s="50" t="s">
        <v>92</v>
      </c>
      <c r="F74" s="50"/>
      <c r="L74" s="37" t="s">
        <v>60</v>
      </c>
    </row>
    <row r="75" spans="1:12" s="37" customFormat="1">
      <c r="C75" s="49"/>
      <c r="D75" s="50"/>
      <c r="E75" s="50"/>
      <c r="F75" s="50"/>
    </row>
    <row r="76" spans="1:12" s="37" customFormat="1">
      <c r="C76" s="49"/>
      <c r="D76" s="50"/>
      <c r="E76" s="50"/>
      <c r="F76" s="50"/>
    </row>
    <row r="77" spans="1:12" s="37" customFormat="1">
      <c r="C77" s="49"/>
      <c r="D77" s="50"/>
      <c r="E77" s="50"/>
      <c r="F77" s="50"/>
    </row>
    <row r="78" spans="1:12" s="37" customFormat="1">
      <c r="C78" s="49"/>
      <c r="D78" s="50"/>
      <c r="E78" s="50"/>
      <c r="F78" s="50"/>
    </row>
    <row r="79" spans="1:12" s="37" customFormat="1">
      <c r="C79" s="49"/>
      <c r="D79" s="50"/>
      <c r="E79" s="50"/>
      <c r="F79" s="50"/>
    </row>
    <row r="80" spans="1:12" ht="15" thickBot="1">
      <c r="A80" s="18" t="s">
        <v>48</v>
      </c>
      <c r="B80" s="2"/>
      <c r="C80" s="1"/>
      <c r="F80"/>
    </row>
    <row r="81" spans="1:18" ht="14.4" customHeight="1">
      <c r="A81" s="67" t="s">
        <v>98</v>
      </c>
      <c r="B81" s="68"/>
      <c r="C81" s="68"/>
      <c r="D81" s="68"/>
      <c r="E81" s="68"/>
      <c r="F81" s="68"/>
      <c r="G81" s="68"/>
      <c r="H81" s="68"/>
      <c r="I81" s="68"/>
      <c r="J81" s="68"/>
      <c r="K81" s="68"/>
      <c r="L81" s="68"/>
      <c r="M81" s="68"/>
      <c r="N81" s="68"/>
      <c r="O81" s="68"/>
      <c r="P81" s="68"/>
      <c r="Q81" s="68"/>
      <c r="R81" s="69"/>
    </row>
    <row r="82" spans="1:18">
      <c r="A82" s="70"/>
      <c r="B82" s="71"/>
      <c r="C82" s="71"/>
      <c r="D82" s="71"/>
      <c r="E82" s="71"/>
      <c r="F82" s="71"/>
      <c r="G82" s="71"/>
      <c r="H82" s="71"/>
      <c r="I82" s="71"/>
      <c r="J82" s="71"/>
      <c r="K82" s="71"/>
      <c r="L82" s="71"/>
      <c r="M82" s="71"/>
      <c r="N82" s="71"/>
      <c r="O82" s="71"/>
      <c r="P82" s="71"/>
      <c r="Q82" s="71"/>
      <c r="R82" s="72"/>
    </row>
    <row r="83" spans="1:18" ht="15" thickBot="1">
      <c r="A83" s="73"/>
      <c r="B83" s="74"/>
      <c r="C83" s="74"/>
      <c r="D83" s="74"/>
      <c r="E83" s="74"/>
      <c r="F83" s="74"/>
      <c r="G83" s="74"/>
      <c r="H83" s="74"/>
      <c r="I83" s="74"/>
      <c r="J83" s="74"/>
      <c r="K83" s="74"/>
      <c r="L83" s="74"/>
      <c r="M83" s="74"/>
      <c r="N83" s="74"/>
      <c r="O83" s="74"/>
      <c r="P83" s="74"/>
      <c r="Q83" s="74"/>
      <c r="R83" s="75"/>
    </row>
    <row r="84" spans="1:18">
      <c r="A84" s="44"/>
      <c r="B84" s="44"/>
      <c r="C84" s="44"/>
      <c r="D84" s="44"/>
      <c r="E84" s="44"/>
      <c r="F84" s="44"/>
      <c r="G84" s="44"/>
    </row>
    <row r="85" spans="1:18">
      <c r="A85" s="44"/>
      <c r="B85" s="44"/>
      <c r="C85" s="44"/>
      <c r="D85" s="44"/>
      <c r="E85" s="44"/>
      <c r="F85" s="44"/>
      <c r="G85" s="44"/>
    </row>
    <row r="86" spans="1:18">
      <c r="A86" s="44"/>
      <c r="B86" s="44"/>
      <c r="C86" s="44"/>
      <c r="D86" s="44"/>
      <c r="E86" s="44"/>
      <c r="F86" s="44"/>
      <c r="G86" s="44"/>
    </row>
  </sheetData>
  <sheetProtection password="F116" sheet="1" scenarios="1"/>
  <mergeCells count="14">
    <mergeCell ref="A81:R83"/>
    <mergeCell ref="B43:E43"/>
    <mergeCell ref="B44:E44"/>
    <mergeCell ref="B45:E45"/>
    <mergeCell ref="B46:E46"/>
    <mergeCell ref="B47:E47"/>
    <mergeCell ref="B48:E48"/>
    <mergeCell ref="B49:E49"/>
    <mergeCell ref="B50:E50"/>
    <mergeCell ref="L43:R43"/>
    <mergeCell ref="L44:R44"/>
    <mergeCell ref="Q45:R45"/>
    <mergeCell ref="Q50:R50"/>
    <mergeCell ref="P49:R49"/>
  </mergeCells>
  <dataValidations count="3">
    <dataValidation type="list" allowBlank="1" showInputMessage="1" showErrorMessage="1" sqref="H18:H24 H8:H15 H28:H33">
      <formula1>$I$9:$J$9</formula1>
    </dataValidation>
    <dataValidation type="list" allowBlank="1" showInputMessage="1" showErrorMessage="1" sqref="L12:L15 L8:L9">
      <formula1>$M$9:$O$9</formula1>
    </dataValidation>
    <dataValidation type="list" allowBlank="1" showInputMessage="1" showErrorMessage="1" sqref="L11">
      <formula1>$M$11:$O$11</formula1>
    </dataValidation>
  </dataValidations>
  <pageMargins left="0.35433070866141736" right="0.28999999999999998" top="0.31496062992125984" bottom="0.43307086614173229" header="0.19685039370078741" footer="0.31496062992125984"/>
  <pageSetup paperSize="9" scale="80" fitToHeight="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riccardob</dc:creator>
  <cp:lastModifiedBy>riccardob</cp:lastModifiedBy>
  <cp:lastPrinted>2018-06-13T07:40:12Z</cp:lastPrinted>
  <dcterms:created xsi:type="dcterms:W3CDTF">2018-05-15T08:41:20Z</dcterms:created>
  <dcterms:modified xsi:type="dcterms:W3CDTF">2018-06-18T07:19:23Z</dcterms:modified>
</cp:coreProperties>
</file>